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640" windowWidth="19320" windowHeight="8655" activeTab="0"/>
  </bookViews>
  <sheets>
    <sheet name="совет" sheetId="1" r:id="rId1"/>
  </sheets>
  <definedNames>
    <definedName name="_xlnm.Print_Titles" localSheetId="0">'совет'!$12:$12</definedName>
    <definedName name="_xlnm.Print_Area" localSheetId="0">'совет'!$A$1:$S$74</definedName>
  </definedNames>
  <calcPr fullCalcOnLoad="1"/>
</workbook>
</file>

<file path=xl/sharedStrings.xml><?xml version="1.0" encoding="utf-8"?>
<sst xmlns="http://schemas.openxmlformats.org/spreadsheetml/2006/main" count="192" uniqueCount="89">
  <si>
    <t>Наименование программы</t>
  </si>
  <si>
    <t>Главный распорядитель</t>
  </si>
  <si>
    <t>№ п/п</t>
  </si>
  <si>
    <t>0412</t>
  </si>
  <si>
    <t>0501</t>
  </si>
  <si>
    <t>Раздел, подраздел</t>
  </si>
  <si>
    <t>Целевая статья</t>
  </si>
  <si>
    <t>Вид расходов</t>
  </si>
  <si>
    <t>1003</t>
  </si>
  <si>
    <t>к решению Совета депутатов города Кировска</t>
  </si>
  <si>
    <t>0503</t>
  </si>
  <si>
    <t>0709</t>
  </si>
  <si>
    <t>Источник финансирования</t>
  </si>
  <si>
    <t>федеральный бюджет</t>
  </si>
  <si>
    <t>областной  бюджет</t>
  </si>
  <si>
    <t>местный  бюджет</t>
  </si>
  <si>
    <t>ИТОГО</t>
  </si>
  <si>
    <t>0801</t>
  </si>
  <si>
    <t>Администрация города Кировска</t>
  </si>
  <si>
    <t>7951001</t>
  </si>
  <si>
    <t>7951101</t>
  </si>
  <si>
    <t>7951801</t>
  </si>
  <si>
    <t>7951901</t>
  </si>
  <si>
    <t>0113</t>
  </si>
  <si>
    <t>200</t>
  </si>
  <si>
    <t>0314</t>
  </si>
  <si>
    <t>300</t>
  </si>
  <si>
    <t>100</t>
  </si>
  <si>
    <t>600</t>
  </si>
  <si>
    <t>7951201</t>
  </si>
  <si>
    <t>Долгосрочная целевая программа "Повышение эффективности бюджетных расходов в муниципальном образовании город Кировск с подведомственной территорией на 2012-2014 годы"</t>
  </si>
  <si>
    <t>7951401</t>
  </si>
  <si>
    <t>Комитет по управлению муниципальной собственностью</t>
  </si>
  <si>
    <t>7952004</t>
  </si>
  <si>
    <t>Перечень долгосрочных целевых программ,</t>
  </si>
  <si>
    <t>учтённых в расходах  при формировании местного бюджета на 2013-2015 годы</t>
  </si>
  <si>
    <t>Долгосрочная целевая программа "Развитие образования города Кировск на 2012-2015годы"</t>
  </si>
  <si>
    <t>Долгосрочная  целевая программа "Развитие малого и среднего предпринимательства в городе Кировске на 2012-2015 годы"</t>
  </si>
  <si>
    <t>Долгосрочная целевая программа "Общегородские, праздничные, выездные мероприятия муниципального образования город Кировск с подведомственной территорией на 2013-2015 годы"</t>
  </si>
  <si>
    <t>Долгосрочная  целевая программа "Развитие физической культуры и спорта  города Кировска на 2012-2015 годы"</t>
  </si>
  <si>
    <t>Долгосрочная целевая программа "Развитие культуры города Кировска на 2012-2015 годы"</t>
  </si>
  <si>
    <t>Долгосрочная целевая программа "Дополнительная социальная поддержка населения города Кировска с подведомственной территорией на 2012-2014 годы"</t>
  </si>
  <si>
    <t>Долгосрочная целевая программа "Развитие туризма в муниципальном образовании город Кировск с подведомственной территорией на 2012-2015 годы"</t>
  </si>
  <si>
    <t>Долгосрочная целевая программа "Благоустройство территории муниципального образования город Кировск с подведомственной территорией на 2013-2015 годы"</t>
  </si>
  <si>
    <t xml:space="preserve">Долгосрочная целевая программа "Охрана окружающей среды территории мунципального образования город Кировскс подведомственной территорией в 2013-2015 годах"   </t>
  </si>
  <si>
    <t>Долгосрочная целевая программа "Обеспечение  безопасности дорожного движения  в муниципальном образовании город Кировск с подведомственной территорией на 2013-2015годы"</t>
  </si>
  <si>
    <t>7951601</t>
  </si>
  <si>
    <t>0707</t>
  </si>
  <si>
    <t>7952001</t>
  </si>
  <si>
    <t>Долгосрочная целевая программа "Профилактика правонарушений в муниципальном образовании город Кировск " на 2012-2015 годы"</t>
  </si>
  <si>
    <t>Долгосрочная целевая программа "Обеспечение жильём молодых семей в городе Кировске на 2012-2015 годы"</t>
  </si>
  <si>
    <t>Приложение 6</t>
  </si>
  <si>
    <t>(тыс.рублей)</t>
  </si>
  <si>
    <t>Всего за весь период реализации ДЦП</t>
  </si>
  <si>
    <t>2013 год</t>
  </si>
  <si>
    <t>2014 год</t>
  </si>
  <si>
    <t>2015 год</t>
  </si>
  <si>
    <t xml:space="preserve">Долгосрочная целевая программа "SOS" на 2013-2015 годы </t>
  </si>
  <si>
    <t>7952101</t>
  </si>
  <si>
    <t>7951002</t>
  </si>
  <si>
    <t>5223400</t>
  </si>
  <si>
    <t>1008820</t>
  </si>
  <si>
    <t>6229821</t>
  </si>
  <si>
    <t>Долгосрочная целевая программа "Реализация проекта "Salla Gate - Партнерство в области бизнеса и туризма" на территории муниципального образования город Кировск с подведомственной территорией на 2013 - 2014 годы"</t>
  </si>
  <si>
    <t>Долгосрочная целевая программа "Организация отдыха и занятости детей и подростков  муниципального образования  город  Кировск с подведомственной территорией  на 2013-2015 годы"</t>
  </si>
  <si>
    <t>0505</t>
  </si>
  <si>
    <t>0502</t>
  </si>
  <si>
    <t>5225910</t>
  </si>
  <si>
    <t>5220605</t>
  </si>
  <si>
    <t>Долгосрочная целевая программа "Развитие информационного общества и формирование  электронного правительства  в Мурманской области" на 2012-2015 годы</t>
  </si>
  <si>
    <t>0410</t>
  </si>
  <si>
    <t>5222606</t>
  </si>
  <si>
    <t>Долгосрочная целевая программа "Развитие транспортной инфраструктуры Мурманской области на 2012-2015 годы"</t>
  </si>
  <si>
    <t>5224221</t>
  </si>
  <si>
    <t>0409</t>
  </si>
  <si>
    <t>Долгосрочная целевая программа "Поддержка и стимулирование жилищного строительства в Мурманской области" на 2011-2015 годы</t>
  </si>
  <si>
    <t>1004</t>
  </si>
  <si>
    <t>Долгосрочная целевая программа "Энергосбережение и повышение энергетической эффективности в  муниципальном образовании город Кировск с подведомственной территорией на 2013-2015 годы"</t>
  </si>
  <si>
    <t>Долгосрочная целевая программа "Проведение капитального ремонта в многоквартирных домах муниципального образования город Кировск с подведомственной территорией на 2013-2015 годы"</t>
  </si>
  <si>
    <t>0980201</t>
  </si>
  <si>
    <t>0702</t>
  </si>
  <si>
    <t>810</t>
  </si>
  <si>
    <t>Долгосрочная целевая программа  "Подготовка объектов жилищно-коммунального хозяйства муниципального  образования город Кировск с подведомственной территорией к работе в осенне-зимний период на 2013-2015 годы"</t>
  </si>
  <si>
    <t>5052104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</si>
  <si>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</si>
  <si>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0701</t>
  </si>
  <si>
    <t>5220602</t>
  </si>
  <si>
    <t>5223402</t>
  </si>
  <si>
    <t xml:space="preserve">от 24.09.2013  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</si>
</sst>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 ;\-#,##0.00\ "/>
    <numFmt numFmtId="168" formatCode="[$-FC19]d\ mmmm\ yyyy\ &quot;г.&quot;"/>
    <numFmt numFmtId="169" formatCode="0.0"/>
    <numFmt numFmtId="17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0" fontId="1" fillId="32" borderId="10" xfId="0" applyNumberFormat="1" applyFont="1" applyFill="1" applyBorder="1" applyAlignment="1">
      <alignment horizontal="center" vertical="center" wrapText="1"/>
    </xf>
    <xf numFmtId="170" fontId="8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49" fontId="1" fillId="32" borderId="10" xfId="0" applyNumberFormat="1" applyFont="1" applyFill="1" applyBorder="1" applyAlignment="1" quotePrefix="1">
      <alignment horizontal="center" vertical="center" wrapText="1"/>
    </xf>
    <xf numFmtId="0" fontId="0" fillId="33" borderId="0" xfId="0" applyFill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170" fontId="1" fillId="32" borderId="10" xfId="0" applyNumberFormat="1" applyFont="1" applyFill="1" applyBorder="1" applyAlignment="1">
      <alignment vertical="center"/>
    </xf>
    <xf numFmtId="49" fontId="1" fillId="32" borderId="12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170" fontId="1" fillId="32" borderId="0" xfId="0" applyNumberFormat="1" applyFont="1" applyFill="1" applyAlignment="1">
      <alignment vertical="center"/>
    </xf>
    <xf numFmtId="49" fontId="1" fillId="32" borderId="10" xfId="0" applyNumberFormat="1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0" fontId="46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2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 quotePrefix="1">
      <alignment horizontal="center" vertical="center" wrapText="1"/>
    </xf>
    <xf numFmtId="49" fontId="1" fillId="32" borderId="13" xfId="0" applyNumberFormat="1" applyFont="1" applyFill="1" applyBorder="1" applyAlignment="1" quotePrefix="1">
      <alignment horizontal="center" vertical="center" wrapText="1"/>
    </xf>
    <xf numFmtId="49" fontId="1" fillId="32" borderId="11" xfId="0" applyNumberFormat="1" applyFont="1" applyFill="1" applyBorder="1" applyAlignment="1" quotePrefix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center" wrapText="1"/>
    </xf>
    <xf numFmtId="0" fontId="0" fillId="32" borderId="11" xfId="0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BreakPreview" zoomScale="70" zoomScaleNormal="70" zoomScaleSheetLayoutView="7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R85" sqref="R85"/>
    </sheetView>
  </sheetViews>
  <sheetFormatPr defaultColWidth="9.00390625" defaultRowHeight="12.75"/>
  <cols>
    <col min="1" max="1" width="4.375" style="6" customWidth="1"/>
    <col min="2" max="2" width="77.375" style="6" customWidth="1"/>
    <col min="3" max="3" width="12.375" style="6" customWidth="1"/>
    <col min="4" max="5" width="9.625" style="6" customWidth="1"/>
    <col min="6" max="6" width="43.875" style="6" customWidth="1"/>
    <col min="7" max="7" width="9.75390625" style="16" customWidth="1"/>
    <col min="8" max="8" width="10.875" style="16" customWidth="1"/>
    <col min="9" max="9" width="11.375" style="16" customWidth="1"/>
    <col min="10" max="10" width="11.125" style="16" customWidth="1"/>
    <col min="11" max="11" width="8.625" style="6" customWidth="1"/>
    <col min="12" max="12" width="12.00390625" style="6" customWidth="1"/>
    <col min="13" max="13" width="11.25390625" style="6" customWidth="1"/>
    <col min="14" max="14" width="12.25390625" style="6" customWidth="1"/>
    <col min="15" max="15" width="9.75390625" style="6" customWidth="1"/>
    <col min="16" max="16" width="12.375" style="6" customWidth="1"/>
    <col min="17" max="17" width="12.75390625" style="6" customWidth="1"/>
    <col min="18" max="18" width="16.625" style="6" customWidth="1"/>
    <col min="19" max="19" width="18.125" style="6" customWidth="1"/>
    <col min="20" max="16384" width="9.125" style="6" customWidth="1"/>
  </cols>
  <sheetData>
    <row r="1" spans="2:19" ht="16.5" customHeight="1">
      <c r="B1" s="24"/>
      <c r="C1" s="24"/>
      <c r="D1" s="24"/>
      <c r="E1" s="24"/>
      <c r="F1" s="24"/>
      <c r="G1" s="24"/>
      <c r="H1" s="24"/>
      <c r="I1" s="24"/>
      <c r="J1" s="24"/>
      <c r="S1" s="7" t="s">
        <v>51</v>
      </c>
    </row>
    <row r="2" spans="2:19" ht="15.75">
      <c r="B2" s="25"/>
      <c r="C2" s="25"/>
      <c r="D2" s="25"/>
      <c r="E2" s="25"/>
      <c r="F2" s="25"/>
      <c r="G2" s="25"/>
      <c r="H2" s="25"/>
      <c r="I2" s="25"/>
      <c r="J2" s="25"/>
      <c r="K2" s="13"/>
      <c r="L2" s="13"/>
      <c r="M2" s="13"/>
      <c r="N2" s="13"/>
      <c r="O2" s="13"/>
      <c r="S2" s="13" t="s">
        <v>9</v>
      </c>
    </row>
    <row r="3" spans="2:19" ht="17.25" customHeight="1">
      <c r="B3" s="25"/>
      <c r="C3" s="25"/>
      <c r="D3" s="25"/>
      <c r="E3" s="25"/>
      <c r="F3" s="25"/>
      <c r="G3" s="25"/>
      <c r="H3" s="25"/>
      <c r="I3" s="25"/>
      <c r="J3" s="25"/>
      <c r="K3" s="13"/>
      <c r="L3" s="13"/>
      <c r="M3" s="13"/>
      <c r="N3" s="13"/>
      <c r="O3" s="13"/>
      <c r="S3" s="13" t="s">
        <v>88</v>
      </c>
    </row>
    <row r="4" spans="2:9" ht="12" customHeight="1">
      <c r="B4" s="7"/>
      <c r="C4" s="7"/>
      <c r="D4" s="7"/>
      <c r="E4" s="7"/>
      <c r="F4" s="7"/>
      <c r="G4" s="15"/>
      <c r="H4" s="15"/>
      <c r="I4" s="15"/>
    </row>
    <row r="5" spans="1:19" ht="25.5" customHeight="1">
      <c r="A5" s="97" t="s">
        <v>34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22.5" customHeight="1">
      <c r="A6" s="97" t="s">
        <v>35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7" ht="15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Q7" s="59"/>
    </row>
    <row r="8" spans="1:19" ht="15.75" customHeight="1">
      <c r="A8" s="21"/>
      <c r="B8" s="21"/>
      <c r="C8" s="21"/>
      <c r="D8" s="21"/>
      <c r="E8" s="21"/>
      <c r="F8" s="21"/>
      <c r="G8" s="21"/>
      <c r="H8" s="21"/>
      <c r="J8" s="21"/>
      <c r="S8" s="17" t="s">
        <v>52</v>
      </c>
    </row>
    <row r="9" spans="1:19" ht="15.75">
      <c r="A9" s="94" t="s">
        <v>2</v>
      </c>
      <c r="B9" s="94" t="s">
        <v>0</v>
      </c>
      <c r="C9" s="94" t="s">
        <v>5</v>
      </c>
      <c r="D9" s="94" t="s">
        <v>6</v>
      </c>
      <c r="E9" s="94" t="s">
        <v>7</v>
      </c>
      <c r="F9" s="94" t="s">
        <v>1</v>
      </c>
      <c r="G9" s="88" t="s">
        <v>54</v>
      </c>
      <c r="H9" s="88"/>
      <c r="I9" s="88"/>
      <c r="J9" s="88"/>
      <c r="K9" s="88" t="s">
        <v>55</v>
      </c>
      <c r="L9" s="88"/>
      <c r="M9" s="88"/>
      <c r="N9" s="88"/>
      <c r="O9" s="88" t="s">
        <v>56</v>
      </c>
      <c r="P9" s="88"/>
      <c r="Q9" s="88"/>
      <c r="R9" s="88"/>
      <c r="S9" s="27"/>
    </row>
    <row r="10" spans="1:19" ht="24" customHeight="1">
      <c r="A10" s="94"/>
      <c r="B10" s="94"/>
      <c r="C10" s="94"/>
      <c r="D10" s="94"/>
      <c r="E10" s="94"/>
      <c r="F10" s="94"/>
      <c r="G10" s="95" t="s">
        <v>12</v>
      </c>
      <c r="H10" s="95"/>
      <c r="I10" s="95"/>
      <c r="J10" s="95" t="s">
        <v>16</v>
      </c>
      <c r="K10" s="95" t="s">
        <v>12</v>
      </c>
      <c r="L10" s="95"/>
      <c r="M10" s="95"/>
      <c r="N10" s="95" t="s">
        <v>16</v>
      </c>
      <c r="O10" s="95" t="s">
        <v>12</v>
      </c>
      <c r="P10" s="95"/>
      <c r="Q10" s="95"/>
      <c r="R10" s="95" t="s">
        <v>16</v>
      </c>
      <c r="S10" s="98" t="s">
        <v>53</v>
      </c>
    </row>
    <row r="11" spans="1:19" ht="62.25" customHeight="1">
      <c r="A11" s="94"/>
      <c r="B11" s="94"/>
      <c r="C11" s="94"/>
      <c r="D11" s="94"/>
      <c r="E11" s="94"/>
      <c r="F11" s="94"/>
      <c r="G11" s="28" t="s">
        <v>13</v>
      </c>
      <c r="H11" s="28" t="s">
        <v>14</v>
      </c>
      <c r="I11" s="28" t="s">
        <v>15</v>
      </c>
      <c r="J11" s="95"/>
      <c r="K11" s="28" t="s">
        <v>13</v>
      </c>
      <c r="L11" s="28" t="s">
        <v>14</v>
      </c>
      <c r="M11" s="28" t="s">
        <v>15</v>
      </c>
      <c r="N11" s="95"/>
      <c r="O11" s="28" t="s">
        <v>13</v>
      </c>
      <c r="P11" s="28" t="s">
        <v>14</v>
      </c>
      <c r="Q11" s="28" t="s">
        <v>15</v>
      </c>
      <c r="R11" s="95"/>
      <c r="S11" s="98"/>
    </row>
    <row r="12" spans="1:19" s="14" customFormat="1" ht="18.7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8">
        <v>17</v>
      </c>
      <c r="R12" s="18">
        <v>18</v>
      </c>
      <c r="S12" s="18">
        <v>19</v>
      </c>
    </row>
    <row r="13" spans="1:19" s="14" customFormat="1" ht="18.75" customHeight="1">
      <c r="A13" s="74">
        <v>1</v>
      </c>
      <c r="B13" s="69" t="s">
        <v>36</v>
      </c>
      <c r="C13" s="72" t="s">
        <v>80</v>
      </c>
      <c r="D13" s="35">
        <v>4362100</v>
      </c>
      <c r="E13" s="35">
        <v>600</v>
      </c>
      <c r="F13" s="64" t="s">
        <v>18</v>
      </c>
      <c r="G13" s="53">
        <v>3990</v>
      </c>
      <c r="H13" s="53"/>
      <c r="I13" s="9"/>
      <c r="J13" s="53">
        <f aca="true" t="shared" si="0" ref="J13:J28">G13+H13+I13</f>
        <v>3990</v>
      </c>
      <c r="K13" s="9"/>
      <c r="L13" s="18"/>
      <c r="M13" s="18"/>
      <c r="N13" s="18"/>
      <c r="O13" s="18"/>
      <c r="P13" s="18"/>
      <c r="Q13" s="18"/>
      <c r="R13" s="18"/>
      <c r="S13" s="32">
        <f>N13+R13+J13</f>
        <v>3990</v>
      </c>
    </row>
    <row r="14" spans="1:19" s="14" customFormat="1" ht="18.75" customHeight="1">
      <c r="A14" s="75"/>
      <c r="B14" s="70"/>
      <c r="C14" s="73"/>
      <c r="D14" s="35">
        <v>5228700</v>
      </c>
      <c r="E14" s="35">
        <v>600</v>
      </c>
      <c r="F14" s="77"/>
      <c r="G14" s="9"/>
      <c r="H14" s="53">
        <v>1250</v>
      </c>
      <c r="I14" s="9"/>
      <c r="J14" s="53">
        <f t="shared" si="0"/>
        <v>1250</v>
      </c>
      <c r="K14" s="9"/>
      <c r="L14" s="18"/>
      <c r="M14" s="18"/>
      <c r="N14" s="18"/>
      <c r="O14" s="18"/>
      <c r="P14" s="18"/>
      <c r="Q14" s="18"/>
      <c r="R14" s="18"/>
      <c r="S14" s="32">
        <f>N14+R14+J14</f>
        <v>1250</v>
      </c>
    </row>
    <row r="15" spans="1:19" s="14" customFormat="1" ht="18.75" customHeight="1">
      <c r="A15" s="75"/>
      <c r="B15" s="70"/>
      <c r="C15" s="72" t="s">
        <v>11</v>
      </c>
      <c r="D15" s="35">
        <v>6222100</v>
      </c>
      <c r="E15" s="36" t="s">
        <v>28</v>
      </c>
      <c r="F15" s="77"/>
      <c r="G15" s="53"/>
      <c r="H15" s="53">
        <v>300</v>
      </c>
      <c r="I15" s="53"/>
      <c r="J15" s="53">
        <f t="shared" si="0"/>
        <v>300</v>
      </c>
      <c r="K15" s="53"/>
      <c r="L15" s="19"/>
      <c r="M15" s="19"/>
      <c r="N15" s="32"/>
      <c r="O15" s="19"/>
      <c r="P15" s="19"/>
      <c r="Q15" s="19"/>
      <c r="R15" s="32"/>
      <c r="S15" s="32">
        <f>N15+R15+J15</f>
        <v>300</v>
      </c>
    </row>
    <row r="16" spans="1:19" s="14" customFormat="1" ht="18.75" customHeight="1">
      <c r="A16" s="75"/>
      <c r="B16" s="70"/>
      <c r="C16" s="79"/>
      <c r="D16" s="82">
        <v>7950101</v>
      </c>
      <c r="E16" s="36" t="s">
        <v>24</v>
      </c>
      <c r="F16" s="77"/>
      <c r="G16" s="53"/>
      <c r="H16" s="53"/>
      <c r="I16" s="53">
        <v>350</v>
      </c>
      <c r="J16" s="53">
        <f t="shared" si="0"/>
        <v>350</v>
      </c>
      <c r="K16" s="53"/>
      <c r="L16" s="19"/>
      <c r="M16" s="19">
        <v>430</v>
      </c>
      <c r="N16" s="32">
        <f>SUM(K16:M16)</f>
        <v>430</v>
      </c>
      <c r="O16" s="19"/>
      <c r="P16" s="19"/>
      <c r="Q16" s="19">
        <v>450</v>
      </c>
      <c r="R16" s="32">
        <f>Q16+P16+O16</f>
        <v>450</v>
      </c>
      <c r="S16" s="32">
        <f>N16+R16+J16</f>
        <v>1230</v>
      </c>
    </row>
    <row r="17" spans="1:19" ht="40.5" customHeight="1">
      <c r="A17" s="75"/>
      <c r="B17" s="70"/>
      <c r="C17" s="73"/>
      <c r="D17" s="81"/>
      <c r="E17" s="36" t="s">
        <v>28</v>
      </c>
      <c r="F17" s="77"/>
      <c r="G17" s="53"/>
      <c r="H17" s="53"/>
      <c r="I17" s="53">
        <f>41424+730.1+419.95</f>
        <v>42574.049999999996</v>
      </c>
      <c r="J17" s="53">
        <f t="shared" si="0"/>
        <v>42574.049999999996</v>
      </c>
      <c r="K17" s="54"/>
      <c r="L17" s="32"/>
      <c r="M17" s="32">
        <v>32825.5</v>
      </c>
      <c r="N17" s="32">
        <f>SUM(K17:M17)</f>
        <v>32825.5</v>
      </c>
      <c r="O17" s="32"/>
      <c r="P17" s="32"/>
      <c r="Q17" s="32">
        <v>13363.2</v>
      </c>
      <c r="R17" s="32">
        <f>Q17+P17+O17</f>
        <v>13363.2</v>
      </c>
      <c r="S17" s="32">
        <f>N17+R17+J17</f>
        <v>88762.75</v>
      </c>
    </row>
    <row r="18" spans="1:19" ht="48.75" customHeight="1">
      <c r="A18" s="76"/>
      <c r="B18" s="71"/>
      <c r="C18" s="36" t="s">
        <v>11</v>
      </c>
      <c r="D18" s="35">
        <v>7950102</v>
      </c>
      <c r="E18" s="36" t="s">
        <v>28</v>
      </c>
      <c r="F18" s="65"/>
      <c r="G18" s="53"/>
      <c r="H18" s="53"/>
      <c r="I18" s="53">
        <v>22235</v>
      </c>
      <c r="J18" s="53">
        <f t="shared" si="0"/>
        <v>22235</v>
      </c>
      <c r="K18" s="54"/>
      <c r="L18" s="32"/>
      <c r="M18" s="32"/>
      <c r="N18" s="32"/>
      <c r="O18" s="32"/>
      <c r="P18" s="32"/>
      <c r="Q18" s="32"/>
      <c r="R18" s="32"/>
      <c r="S18" s="32">
        <f aca="true" t="shared" si="1" ref="S18:S73">N18+R18+J18</f>
        <v>22235</v>
      </c>
    </row>
    <row r="19" spans="1:19" ht="48.75" customHeight="1">
      <c r="A19" s="74">
        <v>2</v>
      </c>
      <c r="B19" s="69" t="s">
        <v>77</v>
      </c>
      <c r="C19" s="36" t="s">
        <v>23</v>
      </c>
      <c r="D19" s="82">
        <v>7950201</v>
      </c>
      <c r="E19" s="36" t="s">
        <v>24</v>
      </c>
      <c r="F19" s="1" t="s">
        <v>18</v>
      </c>
      <c r="G19" s="53"/>
      <c r="H19" s="53"/>
      <c r="I19" s="53">
        <v>500</v>
      </c>
      <c r="J19" s="53">
        <f t="shared" si="0"/>
        <v>500</v>
      </c>
      <c r="K19" s="54"/>
      <c r="L19" s="32"/>
      <c r="M19" s="32">
        <v>500</v>
      </c>
      <c r="N19" s="32">
        <f>SUM(K19:M19)</f>
        <v>500</v>
      </c>
      <c r="O19" s="32"/>
      <c r="P19" s="32"/>
      <c r="Q19" s="32">
        <v>500</v>
      </c>
      <c r="R19" s="32">
        <f>Q19+P19+O19</f>
        <v>500</v>
      </c>
      <c r="S19" s="32">
        <f t="shared" si="1"/>
        <v>1500</v>
      </c>
    </row>
    <row r="20" spans="1:19" ht="36.75" customHeight="1">
      <c r="A20" s="75"/>
      <c r="B20" s="70"/>
      <c r="C20" s="72" t="s">
        <v>10</v>
      </c>
      <c r="D20" s="80"/>
      <c r="E20" s="72" t="s">
        <v>24</v>
      </c>
      <c r="F20" s="1" t="s">
        <v>18</v>
      </c>
      <c r="G20" s="53"/>
      <c r="H20" s="53"/>
      <c r="I20" s="53">
        <f>4265.9-500-1134.9-20.2</f>
        <v>2610.7999999999997</v>
      </c>
      <c r="J20" s="53">
        <f>G20+H20+I20</f>
        <v>2610.7999999999997</v>
      </c>
      <c r="K20" s="54"/>
      <c r="L20" s="32"/>
      <c r="M20" s="32">
        <v>4663.8</v>
      </c>
      <c r="N20" s="32">
        <f>SUM(K20:M20)</f>
        <v>4663.8</v>
      </c>
      <c r="O20" s="32"/>
      <c r="P20" s="32"/>
      <c r="Q20" s="32">
        <f>9801.4-500</f>
        <v>9301.4</v>
      </c>
      <c r="R20" s="32">
        <f>Q20+P20+O20</f>
        <v>9301.4</v>
      </c>
      <c r="S20" s="32">
        <f t="shared" si="1"/>
        <v>16576</v>
      </c>
    </row>
    <row r="21" spans="1:19" ht="36.75" customHeight="1">
      <c r="A21" s="75"/>
      <c r="B21" s="70"/>
      <c r="C21" s="73"/>
      <c r="D21" s="80"/>
      <c r="E21" s="73"/>
      <c r="F21" s="1" t="s">
        <v>32</v>
      </c>
      <c r="G21" s="53"/>
      <c r="H21" s="53"/>
      <c r="I21" s="53">
        <v>872.2</v>
      </c>
      <c r="J21" s="53">
        <f>G21+H21+I21</f>
        <v>872.2</v>
      </c>
      <c r="K21" s="54"/>
      <c r="L21" s="32"/>
      <c r="M21" s="32"/>
      <c r="N21" s="32"/>
      <c r="O21" s="32"/>
      <c r="P21" s="32"/>
      <c r="Q21" s="32"/>
      <c r="R21" s="32"/>
      <c r="S21" s="32">
        <f t="shared" si="1"/>
        <v>872.2</v>
      </c>
    </row>
    <row r="22" spans="1:19" ht="33.75" customHeight="1">
      <c r="A22" s="75"/>
      <c r="B22" s="70"/>
      <c r="C22" s="30" t="s">
        <v>65</v>
      </c>
      <c r="D22" s="96"/>
      <c r="E22" s="36" t="s">
        <v>24</v>
      </c>
      <c r="F22" s="64" t="s">
        <v>18</v>
      </c>
      <c r="G22" s="53"/>
      <c r="H22" s="53"/>
      <c r="I22" s="53">
        <v>1134.9</v>
      </c>
      <c r="J22" s="53">
        <f t="shared" si="0"/>
        <v>1134.9</v>
      </c>
      <c r="K22" s="54"/>
      <c r="L22" s="32"/>
      <c r="M22" s="32">
        <v>1134.9</v>
      </c>
      <c r="N22" s="32">
        <f>SUM(K22:M22)</f>
        <v>1134.9</v>
      </c>
      <c r="O22" s="32"/>
      <c r="P22" s="32"/>
      <c r="Q22" s="32"/>
      <c r="R22" s="32"/>
      <c r="S22" s="32">
        <f t="shared" si="1"/>
        <v>2269.8</v>
      </c>
    </row>
    <row r="23" spans="1:19" ht="33.75" customHeight="1">
      <c r="A23" s="75"/>
      <c r="B23" s="70"/>
      <c r="C23" s="30" t="s">
        <v>65</v>
      </c>
      <c r="D23" s="35">
        <v>5225423</v>
      </c>
      <c r="E23" s="36" t="s">
        <v>26</v>
      </c>
      <c r="F23" s="77"/>
      <c r="G23" s="53"/>
      <c r="H23" s="53">
        <v>207</v>
      </c>
      <c r="I23" s="53"/>
      <c r="J23" s="53">
        <f t="shared" si="0"/>
        <v>207</v>
      </c>
      <c r="K23" s="54"/>
      <c r="L23" s="32"/>
      <c r="M23" s="32"/>
      <c r="N23" s="32"/>
      <c r="O23" s="32"/>
      <c r="P23" s="32"/>
      <c r="Q23" s="32"/>
      <c r="R23" s="32"/>
      <c r="S23" s="32">
        <f t="shared" si="1"/>
        <v>207</v>
      </c>
    </row>
    <row r="24" spans="1:19" ht="29.25" customHeight="1">
      <c r="A24" s="74">
        <v>3</v>
      </c>
      <c r="B24" s="69" t="s">
        <v>42</v>
      </c>
      <c r="C24" s="66" t="s">
        <v>3</v>
      </c>
      <c r="D24" s="35">
        <v>5224603</v>
      </c>
      <c r="E24" s="36" t="s">
        <v>28</v>
      </c>
      <c r="F24" s="64" t="s">
        <v>18</v>
      </c>
      <c r="G24" s="53"/>
      <c r="H24" s="53">
        <v>11210</v>
      </c>
      <c r="I24" s="53"/>
      <c r="J24" s="53">
        <f t="shared" si="0"/>
        <v>11210</v>
      </c>
      <c r="K24" s="54"/>
      <c r="L24" s="32"/>
      <c r="M24" s="41"/>
      <c r="N24" s="41"/>
      <c r="O24" s="41"/>
      <c r="P24" s="41"/>
      <c r="Q24" s="41"/>
      <c r="R24" s="41"/>
      <c r="S24" s="32">
        <f t="shared" si="1"/>
        <v>11210</v>
      </c>
    </row>
    <row r="25" spans="1:19" ht="29.25" customHeight="1">
      <c r="A25" s="75"/>
      <c r="B25" s="70"/>
      <c r="C25" s="67"/>
      <c r="D25" s="82">
        <v>7950301</v>
      </c>
      <c r="E25" s="35">
        <v>100</v>
      </c>
      <c r="F25" s="77"/>
      <c r="G25" s="53"/>
      <c r="H25" s="55"/>
      <c r="I25" s="53">
        <v>50</v>
      </c>
      <c r="J25" s="53">
        <f t="shared" si="0"/>
        <v>50</v>
      </c>
      <c r="K25" s="54"/>
      <c r="L25" s="32"/>
      <c r="M25" s="41"/>
      <c r="N25" s="41"/>
      <c r="O25" s="41"/>
      <c r="P25" s="41"/>
      <c r="Q25" s="41"/>
      <c r="R25" s="41"/>
      <c r="S25" s="32">
        <f t="shared" si="1"/>
        <v>50</v>
      </c>
    </row>
    <row r="26" spans="1:19" ht="33" customHeight="1">
      <c r="A26" s="75"/>
      <c r="B26" s="70"/>
      <c r="C26" s="67"/>
      <c r="D26" s="80"/>
      <c r="E26" s="35">
        <v>200</v>
      </c>
      <c r="F26" s="77"/>
      <c r="G26" s="53"/>
      <c r="H26" s="53"/>
      <c r="I26" s="53">
        <v>1278.7</v>
      </c>
      <c r="J26" s="53">
        <f t="shared" si="0"/>
        <v>1278.7</v>
      </c>
      <c r="K26" s="54"/>
      <c r="L26" s="32"/>
      <c r="M26" s="32">
        <v>464.2</v>
      </c>
      <c r="N26" s="32">
        <f aca="true" t="shared" si="2" ref="N26:N35">SUM(K26:M26)</f>
        <v>464.2</v>
      </c>
      <c r="O26" s="32"/>
      <c r="P26" s="32"/>
      <c r="Q26" s="32">
        <v>398.3</v>
      </c>
      <c r="R26" s="32">
        <f>Q26+P26+O26</f>
        <v>398.3</v>
      </c>
      <c r="S26" s="32">
        <f t="shared" si="1"/>
        <v>2141.2</v>
      </c>
    </row>
    <row r="27" spans="1:19" ht="33.75" customHeight="1">
      <c r="A27" s="76"/>
      <c r="B27" s="71"/>
      <c r="C27" s="68"/>
      <c r="D27" s="81"/>
      <c r="E27" s="35">
        <v>600</v>
      </c>
      <c r="F27" s="65"/>
      <c r="G27" s="53"/>
      <c r="H27" s="53"/>
      <c r="I27" s="53">
        <v>590</v>
      </c>
      <c r="J27" s="53">
        <f t="shared" si="0"/>
        <v>590</v>
      </c>
      <c r="K27" s="54"/>
      <c r="L27" s="32"/>
      <c r="M27" s="32"/>
      <c r="N27" s="32"/>
      <c r="O27" s="32"/>
      <c r="P27" s="32"/>
      <c r="Q27" s="32"/>
      <c r="R27" s="32"/>
      <c r="S27" s="32">
        <f t="shared" si="1"/>
        <v>590</v>
      </c>
    </row>
    <row r="28" spans="1:19" ht="57" customHeight="1">
      <c r="A28" s="37">
        <v>4</v>
      </c>
      <c r="B28" s="38" t="s">
        <v>43</v>
      </c>
      <c r="C28" s="29" t="s">
        <v>10</v>
      </c>
      <c r="D28" s="35">
        <v>7950401</v>
      </c>
      <c r="E28" s="29">
        <v>200</v>
      </c>
      <c r="F28" s="1" t="s">
        <v>18</v>
      </c>
      <c r="G28" s="53"/>
      <c r="H28" s="53"/>
      <c r="I28" s="53">
        <f>55323.3-2.4-217.3-74.6-14.6-351-2-18718.13+6872-1000-2430.8</f>
        <v>39384.47</v>
      </c>
      <c r="J28" s="53">
        <f t="shared" si="0"/>
        <v>39384.47</v>
      </c>
      <c r="K28" s="54"/>
      <c r="L28" s="32"/>
      <c r="M28" s="32">
        <v>25956.8</v>
      </c>
      <c r="N28" s="32">
        <f t="shared" si="2"/>
        <v>25956.8</v>
      </c>
      <c r="O28" s="32"/>
      <c r="P28" s="32"/>
      <c r="Q28" s="32">
        <v>26656.9</v>
      </c>
      <c r="R28" s="32">
        <f>Q28+P28+O28</f>
        <v>26656.9</v>
      </c>
      <c r="S28" s="32">
        <f t="shared" si="1"/>
        <v>91998.17</v>
      </c>
    </row>
    <row r="29" spans="1:19" ht="60.75" customHeight="1">
      <c r="A29" s="37">
        <v>5</v>
      </c>
      <c r="B29" s="38" t="s">
        <v>57</v>
      </c>
      <c r="C29" s="36" t="s">
        <v>11</v>
      </c>
      <c r="D29" s="35">
        <v>7950501</v>
      </c>
      <c r="E29" s="35">
        <v>200</v>
      </c>
      <c r="F29" s="1" t="s">
        <v>18</v>
      </c>
      <c r="G29" s="53"/>
      <c r="H29" s="53"/>
      <c r="I29" s="53">
        <v>120</v>
      </c>
      <c r="J29" s="53">
        <f aca="true" t="shared" si="3" ref="J29:J57">G29+H29+I29</f>
        <v>120</v>
      </c>
      <c r="K29" s="54"/>
      <c r="L29" s="32"/>
      <c r="M29" s="32">
        <v>120</v>
      </c>
      <c r="N29" s="32">
        <f t="shared" si="2"/>
        <v>120</v>
      </c>
      <c r="O29" s="32"/>
      <c r="P29" s="32"/>
      <c r="Q29" s="32">
        <v>120</v>
      </c>
      <c r="R29" s="32">
        <f>Q29+P29+O29</f>
        <v>120</v>
      </c>
      <c r="S29" s="32">
        <f t="shared" si="1"/>
        <v>360</v>
      </c>
    </row>
    <row r="30" spans="1:19" ht="36.75" customHeight="1">
      <c r="A30" s="74">
        <v>6</v>
      </c>
      <c r="B30" s="84" t="s">
        <v>37</v>
      </c>
      <c r="C30" s="82" t="s">
        <v>3</v>
      </c>
      <c r="D30" s="82">
        <v>7950601</v>
      </c>
      <c r="E30" s="82" t="s">
        <v>24</v>
      </c>
      <c r="F30" s="1" t="s">
        <v>18</v>
      </c>
      <c r="G30" s="53"/>
      <c r="H30" s="53"/>
      <c r="I30" s="53">
        <f>2325-I31</f>
        <v>1925</v>
      </c>
      <c r="J30" s="53">
        <f t="shared" si="3"/>
        <v>1925</v>
      </c>
      <c r="K30" s="54"/>
      <c r="L30" s="32"/>
      <c r="M30" s="32">
        <v>790</v>
      </c>
      <c r="N30" s="32">
        <f t="shared" si="2"/>
        <v>790</v>
      </c>
      <c r="O30" s="32"/>
      <c r="P30" s="32"/>
      <c r="Q30" s="32">
        <v>638</v>
      </c>
      <c r="R30" s="32">
        <f>Q30+P30+O30</f>
        <v>638</v>
      </c>
      <c r="S30" s="32">
        <f t="shared" si="1"/>
        <v>3353</v>
      </c>
    </row>
    <row r="31" spans="1:19" ht="36.75" customHeight="1">
      <c r="A31" s="78"/>
      <c r="B31" s="85"/>
      <c r="C31" s="83"/>
      <c r="D31" s="83"/>
      <c r="E31" s="83"/>
      <c r="F31" s="1" t="s">
        <v>32</v>
      </c>
      <c r="G31" s="53"/>
      <c r="H31" s="53"/>
      <c r="I31" s="53">
        <v>400</v>
      </c>
      <c r="J31" s="53">
        <f t="shared" si="3"/>
        <v>400</v>
      </c>
      <c r="K31" s="54"/>
      <c r="L31" s="54"/>
      <c r="M31" s="54"/>
      <c r="N31" s="54"/>
      <c r="O31" s="54"/>
      <c r="P31" s="32"/>
      <c r="Q31" s="32"/>
      <c r="R31" s="32"/>
      <c r="S31" s="32">
        <f t="shared" si="1"/>
        <v>400</v>
      </c>
    </row>
    <row r="32" spans="1:25" s="31" customFormat="1" ht="28.5" customHeight="1">
      <c r="A32" s="74">
        <v>7</v>
      </c>
      <c r="B32" s="84" t="s">
        <v>41</v>
      </c>
      <c r="C32" s="36" t="s">
        <v>8</v>
      </c>
      <c r="D32" s="86">
        <v>7950701</v>
      </c>
      <c r="E32" s="89" t="s">
        <v>26</v>
      </c>
      <c r="F32" s="64" t="s">
        <v>18</v>
      </c>
      <c r="G32" s="53"/>
      <c r="H32" s="53"/>
      <c r="I32" s="53">
        <f>1509.7+703.3</f>
        <v>2213</v>
      </c>
      <c r="J32" s="53">
        <f t="shared" si="3"/>
        <v>2213</v>
      </c>
      <c r="K32" s="54"/>
      <c r="L32" s="54"/>
      <c r="M32" s="54">
        <v>1697.1</v>
      </c>
      <c r="N32" s="54">
        <f t="shared" si="2"/>
        <v>1697.1</v>
      </c>
      <c r="O32" s="54"/>
      <c r="P32" s="32"/>
      <c r="Q32" s="32"/>
      <c r="R32" s="32">
        <f>Q32+P32+O32</f>
        <v>0</v>
      </c>
      <c r="S32" s="32">
        <f t="shared" si="1"/>
        <v>3910.1</v>
      </c>
      <c r="T32" s="16"/>
      <c r="U32" s="16"/>
      <c r="V32" s="16"/>
      <c r="W32" s="16"/>
      <c r="X32" s="16"/>
      <c r="Y32" s="16"/>
    </row>
    <row r="33" spans="1:25" s="31" customFormat="1" ht="33" customHeight="1">
      <c r="A33" s="75"/>
      <c r="B33" s="90"/>
      <c r="C33" s="30" t="s">
        <v>4</v>
      </c>
      <c r="D33" s="86"/>
      <c r="E33" s="89"/>
      <c r="F33" s="65"/>
      <c r="G33" s="53"/>
      <c r="H33" s="53"/>
      <c r="I33" s="53">
        <f>1300-3.1+3.1</f>
        <v>1300</v>
      </c>
      <c r="J33" s="53">
        <f t="shared" si="3"/>
        <v>1300</v>
      </c>
      <c r="K33" s="54"/>
      <c r="L33" s="54"/>
      <c r="M33" s="54">
        <v>1500</v>
      </c>
      <c r="N33" s="54">
        <f t="shared" si="2"/>
        <v>1500</v>
      </c>
      <c r="O33" s="54"/>
      <c r="P33" s="32"/>
      <c r="Q33" s="32"/>
      <c r="R33" s="32">
        <f>Q33+P33+O33</f>
        <v>0</v>
      </c>
      <c r="S33" s="32">
        <f t="shared" si="1"/>
        <v>2800</v>
      </c>
      <c r="T33" s="16"/>
      <c r="U33" s="16"/>
      <c r="V33" s="16"/>
      <c r="W33" s="16"/>
      <c r="X33" s="16"/>
      <c r="Y33" s="16"/>
    </row>
    <row r="34" spans="1:19" ht="22.5" customHeight="1" hidden="1">
      <c r="A34" s="100"/>
      <c r="B34" s="91"/>
      <c r="C34" s="42" t="s">
        <v>23</v>
      </c>
      <c r="D34" s="39">
        <v>7950801</v>
      </c>
      <c r="E34" s="36"/>
      <c r="F34" s="1"/>
      <c r="G34" s="53"/>
      <c r="H34" s="53"/>
      <c r="I34" s="53"/>
      <c r="J34" s="53">
        <f t="shared" si="3"/>
        <v>0</v>
      </c>
      <c r="K34" s="54"/>
      <c r="L34" s="54"/>
      <c r="M34" s="54"/>
      <c r="N34" s="54">
        <f t="shared" si="2"/>
        <v>0</v>
      </c>
      <c r="O34" s="54"/>
      <c r="P34" s="32"/>
      <c r="Q34" s="32"/>
      <c r="R34" s="32"/>
      <c r="S34" s="32">
        <f t="shared" si="1"/>
        <v>0</v>
      </c>
    </row>
    <row r="35" spans="1:19" ht="32.25" customHeight="1">
      <c r="A35" s="99"/>
      <c r="B35" s="92"/>
      <c r="C35" s="49" t="s">
        <v>8</v>
      </c>
      <c r="D35" s="40">
        <v>6225630</v>
      </c>
      <c r="E35" s="51" t="s">
        <v>26</v>
      </c>
      <c r="F35" s="52" t="s">
        <v>18</v>
      </c>
      <c r="G35" s="53"/>
      <c r="H35" s="53">
        <v>837.4</v>
      </c>
      <c r="I35" s="53"/>
      <c r="J35" s="53">
        <f t="shared" si="3"/>
        <v>837.4</v>
      </c>
      <c r="K35" s="54"/>
      <c r="L35" s="54"/>
      <c r="M35" s="54"/>
      <c r="N35" s="54">
        <f t="shared" si="2"/>
        <v>0</v>
      </c>
      <c r="O35" s="54"/>
      <c r="P35" s="32"/>
      <c r="Q35" s="32"/>
      <c r="R35" s="54">
        <f>Q35+P35+O35</f>
        <v>0</v>
      </c>
      <c r="S35" s="32">
        <f t="shared" si="1"/>
        <v>837.4</v>
      </c>
    </row>
    <row r="36" spans="1:19" ht="22.5" customHeight="1">
      <c r="A36" s="74">
        <v>8</v>
      </c>
      <c r="B36" s="90" t="s">
        <v>38</v>
      </c>
      <c r="C36" s="79" t="s">
        <v>23</v>
      </c>
      <c r="D36" s="80">
        <v>7950801</v>
      </c>
      <c r="E36" s="36" t="s">
        <v>27</v>
      </c>
      <c r="F36" s="64" t="s">
        <v>18</v>
      </c>
      <c r="G36" s="53"/>
      <c r="H36" s="53"/>
      <c r="I36" s="53">
        <v>17</v>
      </c>
      <c r="J36" s="53">
        <f t="shared" si="3"/>
        <v>17</v>
      </c>
      <c r="K36" s="54"/>
      <c r="L36" s="54"/>
      <c r="M36" s="54"/>
      <c r="N36" s="54"/>
      <c r="O36" s="54"/>
      <c r="P36" s="32"/>
      <c r="Q36" s="32"/>
      <c r="R36" s="32"/>
      <c r="S36" s="32">
        <f t="shared" si="1"/>
        <v>17</v>
      </c>
    </row>
    <row r="37" spans="1:19" ht="21.75" customHeight="1">
      <c r="A37" s="100"/>
      <c r="B37" s="91"/>
      <c r="C37" s="79"/>
      <c r="D37" s="80"/>
      <c r="E37" s="36" t="s">
        <v>24</v>
      </c>
      <c r="F37" s="77"/>
      <c r="G37" s="53"/>
      <c r="H37" s="53"/>
      <c r="I37" s="53">
        <v>844.1</v>
      </c>
      <c r="J37" s="53">
        <f t="shared" si="3"/>
        <v>844.1</v>
      </c>
      <c r="K37" s="54"/>
      <c r="L37" s="54"/>
      <c r="M37" s="54">
        <v>861.1</v>
      </c>
      <c r="N37" s="54">
        <f>SUM(K37:M37)</f>
        <v>861.1</v>
      </c>
      <c r="O37" s="54"/>
      <c r="P37" s="32"/>
      <c r="Q37" s="32">
        <v>861.1</v>
      </c>
      <c r="R37" s="32">
        <f>SUM(O37:Q37)</f>
        <v>861.1</v>
      </c>
      <c r="S37" s="32">
        <f t="shared" si="1"/>
        <v>2566.3</v>
      </c>
    </row>
    <row r="38" spans="1:19" ht="21.75" customHeight="1">
      <c r="A38" s="100"/>
      <c r="B38" s="91"/>
      <c r="C38" s="79"/>
      <c r="D38" s="81"/>
      <c r="E38" s="36" t="s">
        <v>28</v>
      </c>
      <c r="F38" s="77"/>
      <c r="G38" s="53"/>
      <c r="H38" s="53"/>
      <c r="I38" s="53">
        <v>2526.4</v>
      </c>
      <c r="J38" s="53">
        <f t="shared" si="3"/>
        <v>2526.4</v>
      </c>
      <c r="K38" s="54"/>
      <c r="L38" s="32"/>
      <c r="M38" s="32">
        <v>1666.4</v>
      </c>
      <c r="N38" s="32">
        <f>SUM(K38:M38)</f>
        <v>1666.4</v>
      </c>
      <c r="O38" s="32"/>
      <c r="P38" s="32"/>
      <c r="Q38" s="32">
        <v>1466.2</v>
      </c>
      <c r="R38" s="32">
        <f>SUM(O38:Q38)</f>
        <v>1466.2</v>
      </c>
      <c r="S38" s="32">
        <f t="shared" si="1"/>
        <v>5659</v>
      </c>
    </row>
    <row r="39" spans="1:19" ht="35.25" customHeight="1">
      <c r="A39" s="99"/>
      <c r="B39" s="92"/>
      <c r="C39" s="73"/>
      <c r="D39" s="40">
        <v>7950802</v>
      </c>
      <c r="E39" s="36" t="s">
        <v>28</v>
      </c>
      <c r="F39" s="65"/>
      <c r="G39" s="53"/>
      <c r="H39" s="53"/>
      <c r="I39" s="53">
        <v>500</v>
      </c>
      <c r="J39" s="53">
        <f t="shared" si="3"/>
        <v>500</v>
      </c>
      <c r="K39" s="54"/>
      <c r="L39" s="32"/>
      <c r="M39" s="32"/>
      <c r="N39" s="32"/>
      <c r="O39" s="32"/>
      <c r="P39" s="32"/>
      <c r="Q39" s="32"/>
      <c r="R39" s="32"/>
      <c r="S39" s="32">
        <f t="shared" si="1"/>
        <v>500</v>
      </c>
    </row>
    <row r="40" spans="1:19" ht="32.25" customHeight="1">
      <c r="A40" s="74">
        <v>9</v>
      </c>
      <c r="B40" s="69" t="s">
        <v>39</v>
      </c>
      <c r="C40" s="66" t="s">
        <v>11</v>
      </c>
      <c r="D40" s="86">
        <v>7950901</v>
      </c>
      <c r="E40" s="36" t="s">
        <v>27</v>
      </c>
      <c r="F40" s="64" t="s">
        <v>18</v>
      </c>
      <c r="G40" s="53"/>
      <c r="H40" s="53"/>
      <c r="I40" s="53">
        <v>17</v>
      </c>
      <c r="J40" s="53">
        <f t="shared" si="3"/>
        <v>17</v>
      </c>
      <c r="K40" s="54"/>
      <c r="L40" s="32"/>
      <c r="M40" s="32">
        <v>10</v>
      </c>
      <c r="N40" s="32">
        <f aca="true" t="shared" si="4" ref="N40:N48">SUM(K40:M40)</f>
        <v>10</v>
      </c>
      <c r="O40" s="32"/>
      <c r="P40" s="32"/>
      <c r="Q40" s="32"/>
      <c r="R40" s="32"/>
      <c r="S40" s="32">
        <f t="shared" si="1"/>
        <v>27</v>
      </c>
    </row>
    <row r="41" spans="1:19" ht="32.25" customHeight="1">
      <c r="A41" s="75"/>
      <c r="B41" s="70"/>
      <c r="C41" s="67"/>
      <c r="D41" s="87"/>
      <c r="E41" s="36" t="s">
        <v>24</v>
      </c>
      <c r="F41" s="77"/>
      <c r="G41" s="53"/>
      <c r="H41" s="53"/>
      <c r="I41" s="53">
        <v>979.3</v>
      </c>
      <c r="J41" s="53">
        <f t="shared" si="3"/>
        <v>979.3</v>
      </c>
      <c r="K41" s="54"/>
      <c r="L41" s="32"/>
      <c r="M41" s="32">
        <v>433.2</v>
      </c>
      <c r="N41" s="32">
        <f t="shared" si="4"/>
        <v>433.2</v>
      </c>
      <c r="O41" s="32"/>
      <c r="P41" s="32"/>
      <c r="Q41" s="32"/>
      <c r="R41" s="32"/>
      <c r="S41" s="32">
        <f t="shared" si="1"/>
        <v>1412.5</v>
      </c>
    </row>
    <row r="42" spans="1:19" ht="18.75" customHeight="1">
      <c r="A42" s="75"/>
      <c r="B42" s="70"/>
      <c r="C42" s="67"/>
      <c r="D42" s="87"/>
      <c r="E42" s="36" t="s">
        <v>28</v>
      </c>
      <c r="F42" s="77"/>
      <c r="G42" s="53"/>
      <c r="H42" s="53"/>
      <c r="I42" s="53">
        <v>11309</v>
      </c>
      <c r="J42" s="53">
        <f t="shared" si="3"/>
        <v>11309</v>
      </c>
      <c r="K42" s="54"/>
      <c r="L42" s="32"/>
      <c r="M42" s="32">
        <v>6800</v>
      </c>
      <c r="N42" s="32">
        <f t="shared" si="4"/>
        <v>6800</v>
      </c>
      <c r="O42" s="32"/>
      <c r="P42" s="32"/>
      <c r="Q42" s="32">
        <v>1800</v>
      </c>
      <c r="R42" s="32">
        <f>Q42+P43+O43</f>
        <v>1800</v>
      </c>
      <c r="S42" s="32">
        <f t="shared" si="1"/>
        <v>19909</v>
      </c>
    </row>
    <row r="43" spans="1:19" ht="18.75" customHeight="1">
      <c r="A43" s="75"/>
      <c r="B43" s="70"/>
      <c r="C43" s="67"/>
      <c r="D43" s="82">
        <v>7950903</v>
      </c>
      <c r="E43" s="36" t="s">
        <v>27</v>
      </c>
      <c r="F43" s="77"/>
      <c r="G43" s="53"/>
      <c r="H43" s="53"/>
      <c r="I43" s="53">
        <v>82</v>
      </c>
      <c r="J43" s="53">
        <f t="shared" si="3"/>
        <v>82</v>
      </c>
      <c r="K43" s="54"/>
      <c r="L43" s="32"/>
      <c r="M43" s="32">
        <v>41</v>
      </c>
      <c r="N43" s="32">
        <f t="shared" si="4"/>
        <v>41</v>
      </c>
      <c r="O43" s="32"/>
      <c r="P43" s="32"/>
      <c r="Q43" s="32"/>
      <c r="R43" s="32"/>
      <c r="S43" s="32">
        <f t="shared" si="1"/>
        <v>123</v>
      </c>
    </row>
    <row r="44" spans="1:19" ht="18.75" customHeight="1">
      <c r="A44" s="75"/>
      <c r="B44" s="70"/>
      <c r="C44" s="67"/>
      <c r="D44" s="80"/>
      <c r="E44" s="36" t="s">
        <v>24</v>
      </c>
      <c r="F44" s="77"/>
      <c r="G44" s="53"/>
      <c r="H44" s="53"/>
      <c r="I44" s="53">
        <v>544.5</v>
      </c>
      <c r="J44" s="53">
        <f t="shared" si="3"/>
        <v>544.5</v>
      </c>
      <c r="K44" s="54"/>
      <c r="L44" s="32"/>
      <c r="M44" s="32">
        <v>436.5</v>
      </c>
      <c r="N44" s="32">
        <f t="shared" si="4"/>
        <v>436.5</v>
      </c>
      <c r="O44" s="32"/>
      <c r="P44" s="32"/>
      <c r="Q44" s="32"/>
      <c r="R44" s="32"/>
      <c r="S44" s="32">
        <f t="shared" si="1"/>
        <v>981</v>
      </c>
    </row>
    <row r="45" spans="1:19" ht="19.5" customHeight="1">
      <c r="A45" s="76"/>
      <c r="B45" s="71"/>
      <c r="C45" s="68"/>
      <c r="D45" s="81"/>
      <c r="E45" s="36" t="s">
        <v>28</v>
      </c>
      <c r="F45" s="65"/>
      <c r="G45" s="53"/>
      <c r="H45" s="53"/>
      <c r="I45" s="53">
        <v>19</v>
      </c>
      <c r="J45" s="53">
        <f t="shared" si="3"/>
        <v>19</v>
      </c>
      <c r="K45" s="54"/>
      <c r="L45" s="32"/>
      <c r="M45" s="32"/>
      <c r="N45" s="32"/>
      <c r="O45" s="32"/>
      <c r="P45" s="32"/>
      <c r="Q45" s="32"/>
      <c r="R45" s="32"/>
      <c r="S45" s="32">
        <f t="shared" si="1"/>
        <v>19</v>
      </c>
    </row>
    <row r="46" spans="1:19" ht="30.75" customHeight="1">
      <c r="A46" s="74">
        <v>10</v>
      </c>
      <c r="B46" s="69" t="s">
        <v>40</v>
      </c>
      <c r="C46" s="66" t="s">
        <v>11</v>
      </c>
      <c r="D46" s="36" t="s">
        <v>19</v>
      </c>
      <c r="E46" s="36" t="s">
        <v>28</v>
      </c>
      <c r="F46" s="64" t="s">
        <v>18</v>
      </c>
      <c r="G46" s="53"/>
      <c r="H46" s="53"/>
      <c r="I46" s="53">
        <f>5739.5+252.9</f>
        <v>5992.4</v>
      </c>
      <c r="J46" s="53">
        <f t="shared" si="3"/>
        <v>5992.4</v>
      </c>
      <c r="K46" s="54"/>
      <c r="L46" s="32"/>
      <c r="M46" s="32">
        <v>5117</v>
      </c>
      <c r="N46" s="32">
        <f t="shared" si="4"/>
        <v>5117</v>
      </c>
      <c r="O46" s="32"/>
      <c r="P46" s="32"/>
      <c r="Q46" s="32">
        <v>13432.2</v>
      </c>
      <c r="R46" s="32">
        <f>Q46+P48+O48</f>
        <v>13432.2</v>
      </c>
      <c r="S46" s="32">
        <f t="shared" si="1"/>
        <v>24541.6</v>
      </c>
    </row>
    <row r="47" spans="1:19" ht="30.75" customHeight="1">
      <c r="A47" s="75"/>
      <c r="B47" s="70"/>
      <c r="C47" s="68"/>
      <c r="D47" s="36" t="s">
        <v>59</v>
      </c>
      <c r="E47" s="36" t="s">
        <v>28</v>
      </c>
      <c r="F47" s="77"/>
      <c r="G47" s="53"/>
      <c r="H47" s="53"/>
      <c r="I47" s="53">
        <v>1334</v>
      </c>
      <c r="J47" s="53">
        <f t="shared" si="3"/>
        <v>1334</v>
      </c>
      <c r="K47" s="54"/>
      <c r="L47" s="32"/>
      <c r="M47" s="32"/>
      <c r="N47" s="32"/>
      <c r="O47" s="32"/>
      <c r="P47" s="32"/>
      <c r="Q47" s="32"/>
      <c r="R47" s="32"/>
      <c r="S47" s="32">
        <f t="shared" si="1"/>
        <v>1334</v>
      </c>
    </row>
    <row r="48" spans="1:19" ht="18.75" customHeight="1">
      <c r="A48" s="75"/>
      <c r="B48" s="70"/>
      <c r="C48" s="66" t="s">
        <v>17</v>
      </c>
      <c r="D48" s="36" t="s">
        <v>19</v>
      </c>
      <c r="E48" s="36" t="s">
        <v>28</v>
      </c>
      <c r="F48" s="77"/>
      <c r="G48" s="53"/>
      <c r="H48" s="53"/>
      <c r="I48" s="53">
        <f>7358.3+225.3</f>
        <v>7583.6</v>
      </c>
      <c r="J48" s="53">
        <f t="shared" si="3"/>
        <v>7583.6</v>
      </c>
      <c r="K48" s="54"/>
      <c r="L48" s="32"/>
      <c r="M48" s="32">
        <v>15490.4</v>
      </c>
      <c r="N48" s="32">
        <f t="shared" si="4"/>
        <v>15490.4</v>
      </c>
      <c r="O48" s="32"/>
      <c r="P48" s="32"/>
      <c r="Q48" s="32">
        <v>8762.7</v>
      </c>
      <c r="R48" s="32">
        <f>Q48+P50+O50</f>
        <v>8762.7</v>
      </c>
      <c r="S48" s="32">
        <f t="shared" si="1"/>
        <v>31836.699999999997</v>
      </c>
    </row>
    <row r="49" spans="1:19" ht="18.75" customHeight="1">
      <c r="A49" s="76"/>
      <c r="B49" s="71"/>
      <c r="C49" s="68"/>
      <c r="D49" s="36" t="s">
        <v>59</v>
      </c>
      <c r="E49" s="36" t="s">
        <v>28</v>
      </c>
      <c r="F49" s="65"/>
      <c r="G49" s="53"/>
      <c r="H49" s="53"/>
      <c r="I49" s="53">
        <f>20266-500</f>
        <v>19766</v>
      </c>
      <c r="J49" s="53">
        <f t="shared" si="3"/>
        <v>19766</v>
      </c>
      <c r="K49" s="54"/>
      <c r="L49" s="32"/>
      <c r="M49" s="32"/>
      <c r="N49" s="32"/>
      <c r="O49" s="32"/>
      <c r="P49" s="32"/>
      <c r="Q49" s="32"/>
      <c r="R49" s="32"/>
      <c r="S49" s="32">
        <f t="shared" si="1"/>
        <v>19766</v>
      </c>
    </row>
    <row r="50" spans="1:21" ht="50.25" customHeight="1">
      <c r="A50" s="37">
        <v>11</v>
      </c>
      <c r="B50" s="38" t="s">
        <v>44</v>
      </c>
      <c r="C50" s="30" t="s">
        <v>10</v>
      </c>
      <c r="D50" s="36" t="s">
        <v>20</v>
      </c>
      <c r="E50" s="36" t="s">
        <v>24</v>
      </c>
      <c r="F50" s="1" t="s">
        <v>18</v>
      </c>
      <c r="G50" s="53"/>
      <c r="H50" s="53"/>
      <c r="I50" s="53">
        <f>4868+88.9</f>
        <v>4956.9</v>
      </c>
      <c r="J50" s="53">
        <f t="shared" si="3"/>
        <v>4956.9</v>
      </c>
      <c r="K50" s="54"/>
      <c r="L50" s="32"/>
      <c r="M50" s="32">
        <v>480.1</v>
      </c>
      <c r="N50" s="32">
        <f>SUM(K50:M50)</f>
        <v>480.1</v>
      </c>
      <c r="O50" s="32"/>
      <c r="P50" s="32"/>
      <c r="Q50" s="32">
        <v>503.6</v>
      </c>
      <c r="R50" s="32">
        <f>Q50+P51+O51</f>
        <v>503.6</v>
      </c>
      <c r="S50" s="32">
        <f t="shared" si="1"/>
        <v>5940.599999999999</v>
      </c>
      <c r="T50" s="23"/>
      <c r="U50" s="23"/>
    </row>
    <row r="51" spans="1:19" ht="63.75" customHeight="1">
      <c r="A51" s="37">
        <v>12</v>
      </c>
      <c r="B51" s="38" t="s">
        <v>30</v>
      </c>
      <c r="C51" s="30" t="s">
        <v>23</v>
      </c>
      <c r="D51" s="36" t="s">
        <v>29</v>
      </c>
      <c r="E51" s="36" t="s">
        <v>24</v>
      </c>
      <c r="F51" s="1" t="s">
        <v>18</v>
      </c>
      <c r="G51" s="53"/>
      <c r="H51" s="53"/>
      <c r="I51" s="53">
        <v>480</v>
      </c>
      <c r="J51" s="53">
        <f t="shared" si="3"/>
        <v>480</v>
      </c>
      <c r="K51" s="54"/>
      <c r="L51" s="32"/>
      <c r="M51" s="32"/>
      <c r="N51" s="32"/>
      <c r="O51" s="32"/>
      <c r="P51" s="32"/>
      <c r="Q51" s="32"/>
      <c r="R51" s="32"/>
      <c r="S51" s="32">
        <f t="shared" si="1"/>
        <v>480</v>
      </c>
    </row>
    <row r="52" spans="1:19" ht="36" customHeight="1">
      <c r="A52" s="74">
        <v>13</v>
      </c>
      <c r="B52" s="84" t="s">
        <v>82</v>
      </c>
      <c r="C52" s="30" t="s">
        <v>66</v>
      </c>
      <c r="D52" s="36" t="s">
        <v>46</v>
      </c>
      <c r="E52" s="36" t="s">
        <v>24</v>
      </c>
      <c r="F52" s="64" t="s">
        <v>18</v>
      </c>
      <c r="G52" s="53"/>
      <c r="H52" s="53"/>
      <c r="I52" s="53">
        <f>3789.5+169.51+26.1</f>
        <v>3985.11</v>
      </c>
      <c r="J52" s="53">
        <f t="shared" si="3"/>
        <v>3985.11</v>
      </c>
      <c r="K52" s="54"/>
      <c r="L52" s="32"/>
      <c r="M52" s="32">
        <v>5083.4</v>
      </c>
      <c r="N52" s="32">
        <f>SUM(K52:M52)</f>
        <v>5083.4</v>
      </c>
      <c r="O52" s="32"/>
      <c r="P52" s="32"/>
      <c r="Q52" s="32">
        <v>4604.4</v>
      </c>
      <c r="R52" s="32">
        <f>Q52+P56+O56</f>
        <v>4604.4</v>
      </c>
      <c r="S52" s="32">
        <f t="shared" si="1"/>
        <v>13672.91</v>
      </c>
    </row>
    <row r="53" spans="1:19" ht="33.75" customHeight="1">
      <c r="A53" s="99"/>
      <c r="B53" s="92"/>
      <c r="C53" s="30" t="s">
        <v>66</v>
      </c>
      <c r="D53" s="50">
        <v>5225431</v>
      </c>
      <c r="E53" s="51" t="s">
        <v>24</v>
      </c>
      <c r="F53" s="93"/>
      <c r="G53" s="53"/>
      <c r="H53" s="53">
        <v>11261.4</v>
      </c>
      <c r="I53" s="53"/>
      <c r="J53" s="53">
        <f t="shared" si="3"/>
        <v>11261.4</v>
      </c>
      <c r="K53" s="54"/>
      <c r="L53" s="32"/>
      <c r="M53" s="32"/>
      <c r="N53" s="32">
        <f>SUM(K53:M53)</f>
        <v>0</v>
      </c>
      <c r="O53" s="32"/>
      <c r="P53" s="32"/>
      <c r="Q53" s="32"/>
      <c r="R53" s="32">
        <f>Q53+P57+O57</f>
        <v>0</v>
      </c>
      <c r="S53" s="32">
        <f t="shared" si="1"/>
        <v>11261.4</v>
      </c>
    </row>
    <row r="54" spans="1:19" ht="34.5" customHeight="1">
      <c r="A54" s="74">
        <v>14</v>
      </c>
      <c r="B54" s="69" t="s">
        <v>50</v>
      </c>
      <c r="C54" s="66" t="s">
        <v>8</v>
      </c>
      <c r="D54" s="36" t="s">
        <v>61</v>
      </c>
      <c r="E54" s="36" t="s">
        <v>26</v>
      </c>
      <c r="F54" s="64" t="s">
        <v>18</v>
      </c>
      <c r="G54" s="53">
        <v>77.8</v>
      </c>
      <c r="H54" s="53"/>
      <c r="I54" s="53"/>
      <c r="J54" s="53">
        <f t="shared" si="3"/>
        <v>77.8</v>
      </c>
      <c r="K54" s="54"/>
      <c r="L54" s="32"/>
      <c r="M54" s="32"/>
      <c r="N54" s="32"/>
      <c r="O54" s="32"/>
      <c r="P54" s="32"/>
      <c r="Q54" s="32"/>
      <c r="R54" s="32"/>
      <c r="S54" s="32">
        <f t="shared" si="1"/>
        <v>77.8</v>
      </c>
    </row>
    <row r="55" spans="1:19" ht="33.75" customHeight="1">
      <c r="A55" s="75"/>
      <c r="B55" s="70"/>
      <c r="C55" s="67"/>
      <c r="D55" s="36" t="s">
        <v>60</v>
      </c>
      <c r="E55" s="36" t="s">
        <v>26</v>
      </c>
      <c r="F55" s="77"/>
      <c r="G55" s="53"/>
      <c r="H55" s="53">
        <v>211.4</v>
      </c>
      <c r="I55" s="53"/>
      <c r="J55" s="53">
        <f t="shared" si="3"/>
        <v>211.4</v>
      </c>
      <c r="K55" s="54"/>
      <c r="L55" s="32"/>
      <c r="M55" s="32"/>
      <c r="N55" s="32"/>
      <c r="O55" s="32"/>
      <c r="P55" s="32"/>
      <c r="Q55" s="32"/>
      <c r="R55" s="32"/>
      <c r="S55" s="32">
        <f t="shared" si="1"/>
        <v>211.4</v>
      </c>
    </row>
    <row r="56" spans="1:19" ht="27.75" customHeight="1">
      <c r="A56" s="76"/>
      <c r="B56" s="71"/>
      <c r="C56" s="68"/>
      <c r="D56" s="36" t="s">
        <v>31</v>
      </c>
      <c r="E56" s="36" t="s">
        <v>26</v>
      </c>
      <c r="F56" s="65"/>
      <c r="G56" s="53"/>
      <c r="H56" s="53"/>
      <c r="I56" s="53">
        <f>1000-500</f>
        <v>500</v>
      </c>
      <c r="J56" s="53">
        <f t="shared" si="3"/>
        <v>500</v>
      </c>
      <c r="K56" s="54"/>
      <c r="L56" s="32"/>
      <c r="M56" s="32">
        <v>857</v>
      </c>
      <c r="N56" s="32">
        <f aca="true" t="shared" si="5" ref="N56:N63">M56+L56</f>
        <v>857</v>
      </c>
      <c r="O56" s="32"/>
      <c r="P56" s="32"/>
      <c r="Q56" s="32">
        <v>1094</v>
      </c>
      <c r="R56" s="32">
        <f>Q56+P56+O56</f>
        <v>1094</v>
      </c>
      <c r="S56" s="32">
        <f t="shared" si="1"/>
        <v>2451</v>
      </c>
    </row>
    <row r="57" spans="1:19" ht="61.5" customHeight="1">
      <c r="A57" s="37">
        <v>15</v>
      </c>
      <c r="B57" s="38" t="s">
        <v>45</v>
      </c>
      <c r="C57" s="30" t="s">
        <v>10</v>
      </c>
      <c r="D57" s="36" t="s">
        <v>21</v>
      </c>
      <c r="E57" s="36" t="s">
        <v>24</v>
      </c>
      <c r="F57" s="1" t="s">
        <v>18</v>
      </c>
      <c r="G57" s="53"/>
      <c r="H57" s="53"/>
      <c r="I57" s="53">
        <f>11148.3-527.7</f>
        <v>10620.599999999999</v>
      </c>
      <c r="J57" s="53">
        <f t="shared" si="3"/>
        <v>10620.599999999999</v>
      </c>
      <c r="K57" s="54"/>
      <c r="L57" s="32"/>
      <c r="M57" s="32">
        <v>4602.9</v>
      </c>
      <c r="N57" s="32">
        <f t="shared" si="5"/>
        <v>4602.9</v>
      </c>
      <c r="O57" s="32"/>
      <c r="P57" s="32"/>
      <c r="Q57" s="32">
        <v>2606.8</v>
      </c>
      <c r="R57" s="32">
        <f>Q57+P57+O57</f>
        <v>2606.8</v>
      </c>
      <c r="S57" s="32">
        <f t="shared" si="1"/>
        <v>17830.3</v>
      </c>
    </row>
    <row r="58" spans="1:19" ht="31.5" customHeight="1">
      <c r="A58" s="74">
        <v>16</v>
      </c>
      <c r="B58" s="69" t="s">
        <v>49</v>
      </c>
      <c r="C58" s="66" t="s">
        <v>25</v>
      </c>
      <c r="D58" s="36" t="s">
        <v>67</v>
      </c>
      <c r="E58" s="36" t="s">
        <v>24</v>
      </c>
      <c r="F58" s="64" t="s">
        <v>18</v>
      </c>
      <c r="G58" s="53"/>
      <c r="H58" s="53">
        <v>1436.6</v>
      </c>
      <c r="I58" s="53"/>
      <c r="J58" s="53">
        <f aca="true" t="shared" si="6" ref="J58:J63">G58+H58+I58</f>
        <v>1436.6</v>
      </c>
      <c r="K58" s="54"/>
      <c r="L58" s="32">
        <v>1049.1</v>
      </c>
      <c r="M58" s="32"/>
      <c r="N58" s="32">
        <f>L58</f>
        <v>1049.1</v>
      </c>
      <c r="O58" s="32"/>
      <c r="P58" s="32">
        <v>418.5</v>
      </c>
      <c r="Q58" s="32"/>
      <c r="R58" s="32">
        <f>Q58+P58+O58</f>
        <v>418.5</v>
      </c>
      <c r="S58" s="32">
        <f t="shared" si="1"/>
        <v>2904.2</v>
      </c>
    </row>
    <row r="59" spans="1:19" ht="34.5" customHeight="1">
      <c r="A59" s="76"/>
      <c r="B59" s="71"/>
      <c r="C59" s="68"/>
      <c r="D59" s="36" t="s">
        <v>22</v>
      </c>
      <c r="E59" s="36" t="s">
        <v>24</v>
      </c>
      <c r="F59" s="65"/>
      <c r="G59" s="53"/>
      <c r="H59" s="53"/>
      <c r="I59" s="53">
        <f>1030+706.6</f>
        <v>1736.6</v>
      </c>
      <c r="J59" s="53">
        <f t="shared" si="6"/>
        <v>1736.6</v>
      </c>
      <c r="K59" s="54"/>
      <c r="L59" s="44"/>
      <c r="M59" s="32">
        <v>930</v>
      </c>
      <c r="N59" s="32">
        <f>M59</f>
        <v>930</v>
      </c>
      <c r="O59" s="32"/>
      <c r="P59" s="32"/>
      <c r="Q59" s="32"/>
      <c r="R59" s="32"/>
      <c r="S59" s="32">
        <f t="shared" si="1"/>
        <v>2666.6</v>
      </c>
    </row>
    <row r="60" spans="1:19" ht="34.5" customHeight="1">
      <c r="A60" s="74">
        <v>17</v>
      </c>
      <c r="B60" s="84" t="s">
        <v>64</v>
      </c>
      <c r="C60" s="66" t="s">
        <v>47</v>
      </c>
      <c r="D60" s="36" t="s">
        <v>62</v>
      </c>
      <c r="E60" s="36" t="s">
        <v>28</v>
      </c>
      <c r="F60" s="64" t="s">
        <v>18</v>
      </c>
      <c r="G60" s="53"/>
      <c r="H60" s="53">
        <v>2390.1</v>
      </c>
      <c r="I60" s="53"/>
      <c r="J60" s="53">
        <f t="shared" si="6"/>
        <v>2390.1</v>
      </c>
      <c r="K60" s="54"/>
      <c r="L60" s="32">
        <v>2485.1</v>
      </c>
      <c r="M60" s="32"/>
      <c r="N60" s="32">
        <f t="shared" si="5"/>
        <v>2485.1</v>
      </c>
      <c r="O60" s="32"/>
      <c r="P60" s="32">
        <v>2580.1</v>
      </c>
      <c r="Q60" s="32"/>
      <c r="R60" s="32">
        <f>Q60+P60+O60</f>
        <v>2580.1</v>
      </c>
      <c r="S60" s="32">
        <f t="shared" si="1"/>
        <v>7455.299999999999</v>
      </c>
    </row>
    <row r="61" spans="1:19" ht="44.25" customHeight="1">
      <c r="A61" s="78"/>
      <c r="B61" s="85"/>
      <c r="C61" s="83"/>
      <c r="D61" s="36" t="s">
        <v>58</v>
      </c>
      <c r="E61" s="36" t="s">
        <v>28</v>
      </c>
      <c r="F61" s="93"/>
      <c r="G61" s="53"/>
      <c r="H61" s="53"/>
      <c r="I61" s="53">
        <v>3618.1</v>
      </c>
      <c r="J61" s="53">
        <f t="shared" si="6"/>
        <v>3618.1</v>
      </c>
      <c r="K61" s="54"/>
      <c r="L61" s="32"/>
      <c r="M61" s="32">
        <v>3326.3</v>
      </c>
      <c r="N61" s="32">
        <f t="shared" si="5"/>
        <v>3326.3</v>
      </c>
      <c r="O61" s="32"/>
      <c r="P61" s="32"/>
      <c r="Q61" s="32">
        <v>3411.8</v>
      </c>
      <c r="R61" s="32">
        <f>Q61+P61+O61</f>
        <v>3411.8</v>
      </c>
      <c r="S61" s="32">
        <f t="shared" si="1"/>
        <v>10356.2</v>
      </c>
    </row>
    <row r="62" spans="1:19" ht="26.25" customHeight="1">
      <c r="A62" s="74">
        <v>18</v>
      </c>
      <c r="B62" s="69" t="s">
        <v>63</v>
      </c>
      <c r="C62" s="66" t="s">
        <v>3</v>
      </c>
      <c r="D62" s="72" t="s">
        <v>33</v>
      </c>
      <c r="E62" s="36" t="s">
        <v>27</v>
      </c>
      <c r="F62" s="64" t="s">
        <v>18</v>
      </c>
      <c r="G62" s="53"/>
      <c r="H62" s="53"/>
      <c r="I62" s="53">
        <v>1260.2</v>
      </c>
      <c r="J62" s="53">
        <f t="shared" si="6"/>
        <v>1260.2</v>
      </c>
      <c r="K62" s="54"/>
      <c r="L62" s="32"/>
      <c r="M62" s="32">
        <v>1366.3</v>
      </c>
      <c r="N62" s="32">
        <f t="shared" si="5"/>
        <v>1366.3</v>
      </c>
      <c r="O62" s="32"/>
      <c r="P62" s="32"/>
      <c r="Q62" s="32"/>
      <c r="R62" s="32"/>
      <c r="S62" s="32">
        <f t="shared" si="1"/>
        <v>2626.5</v>
      </c>
    </row>
    <row r="63" spans="1:19" ht="26.25" customHeight="1">
      <c r="A63" s="75"/>
      <c r="B63" s="70"/>
      <c r="C63" s="67"/>
      <c r="D63" s="73"/>
      <c r="E63" s="36" t="s">
        <v>24</v>
      </c>
      <c r="F63" s="77"/>
      <c r="G63" s="53"/>
      <c r="H63" s="53"/>
      <c r="I63" s="53">
        <v>4046.2</v>
      </c>
      <c r="J63" s="53">
        <f t="shared" si="6"/>
        <v>4046.2</v>
      </c>
      <c r="K63" s="54"/>
      <c r="L63" s="32"/>
      <c r="M63" s="32">
        <v>1422.6</v>
      </c>
      <c r="N63" s="32">
        <f t="shared" si="5"/>
        <v>1422.6</v>
      </c>
      <c r="O63" s="32"/>
      <c r="P63" s="32"/>
      <c r="Q63" s="32"/>
      <c r="R63" s="32"/>
      <c r="S63" s="32">
        <f t="shared" si="1"/>
        <v>5468.799999999999</v>
      </c>
    </row>
    <row r="64" spans="1:19" ht="24.75" customHeight="1">
      <c r="A64" s="75"/>
      <c r="B64" s="70"/>
      <c r="C64" s="67"/>
      <c r="D64" s="72" t="s">
        <v>48</v>
      </c>
      <c r="E64" s="36" t="s">
        <v>27</v>
      </c>
      <c r="F64" s="77"/>
      <c r="G64" s="53"/>
      <c r="H64" s="53"/>
      <c r="I64" s="54">
        <v>300.6</v>
      </c>
      <c r="J64" s="54">
        <f aca="true" t="shared" si="7" ref="J64:J73">I64+H64+G64</f>
        <v>300.6</v>
      </c>
      <c r="K64" s="56"/>
      <c r="L64" s="41"/>
      <c r="M64" s="41"/>
      <c r="N64" s="41"/>
      <c r="O64" s="32"/>
      <c r="P64" s="32"/>
      <c r="Q64" s="32"/>
      <c r="R64" s="32"/>
      <c r="S64" s="32">
        <f t="shared" si="1"/>
        <v>300.6</v>
      </c>
    </row>
    <row r="65" spans="1:19" ht="24.75" customHeight="1">
      <c r="A65" s="75"/>
      <c r="B65" s="70"/>
      <c r="C65" s="67"/>
      <c r="D65" s="73"/>
      <c r="E65" s="36" t="s">
        <v>24</v>
      </c>
      <c r="F65" s="77"/>
      <c r="G65" s="53"/>
      <c r="H65" s="53"/>
      <c r="I65" s="54">
        <v>760.5</v>
      </c>
      <c r="J65" s="54">
        <f t="shared" si="7"/>
        <v>760.5</v>
      </c>
      <c r="K65" s="56"/>
      <c r="L65" s="41"/>
      <c r="M65" s="41"/>
      <c r="N65" s="41"/>
      <c r="O65" s="32"/>
      <c r="P65" s="32"/>
      <c r="Q65" s="32"/>
      <c r="R65" s="32"/>
      <c r="S65" s="32">
        <f t="shared" si="1"/>
        <v>760.5</v>
      </c>
    </row>
    <row r="66" spans="1:19" ht="24.75" customHeight="1">
      <c r="A66" s="76"/>
      <c r="B66" s="71"/>
      <c r="C66" s="68"/>
      <c r="D66" s="45" t="s">
        <v>68</v>
      </c>
      <c r="E66" s="62" t="s">
        <v>24</v>
      </c>
      <c r="F66" s="65"/>
      <c r="G66" s="53"/>
      <c r="H66" s="53">
        <v>8917.7</v>
      </c>
      <c r="I66" s="54"/>
      <c r="J66" s="54">
        <f t="shared" si="7"/>
        <v>8917.7</v>
      </c>
      <c r="K66" s="56"/>
      <c r="L66" s="41"/>
      <c r="M66" s="41"/>
      <c r="N66" s="41"/>
      <c r="O66" s="32"/>
      <c r="P66" s="32"/>
      <c r="Q66" s="32"/>
      <c r="R66" s="32"/>
      <c r="S66" s="32">
        <f t="shared" si="1"/>
        <v>8917.7</v>
      </c>
    </row>
    <row r="67" spans="1:19" ht="40.5" customHeight="1">
      <c r="A67" s="43">
        <v>19</v>
      </c>
      <c r="B67" s="33" t="s">
        <v>72</v>
      </c>
      <c r="C67" s="34" t="s">
        <v>74</v>
      </c>
      <c r="D67" s="45" t="s">
        <v>73</v>
      </c>
      <c r="E67" s="36" t="s">
        <v>24</v>
      </c>
      <c r="F67" s="1" t="s">
        <v>18</v>
      </c>
      <c r="G67" s="53"/>
      <c r="H67" s="53">
        <v>4484</v>
      </c>
      <c r="I67" s="54"/>
      <c r="J67" s="54">
        <f t="shared" si="7"/>
        <v>4484</v>
      </c>
      <c r="K67" s="56"/>
      <c r="L67" s="41"/>
      <c r="M67" s="41"/>
      <c r="N67" s="41"/>
      <c r="O67" s="32"/>
      <c r="P67" s="32"/>
      <c r="Q67" s="32"/>
      <c r="R67" s="32"/>
      <c r="S67" s="32">
        <f t="shared" si="1"/>
        <v>4484</v>
      </c>
    </row>
    <row r="68" spans="1:19" ht="40.5" customHeight="1">
      <c r="A68" s="74">
        <v>20</v>
      </c>
      <c r="B68" s="69" t="s">
        <v>75</v>
      </c>
      <c r="C68" s="66" t="s">
        <v>76</v>
      </c>
      <c r="D68" s="45" t="s">
        <v>83</v>
      </c>
      <c r="E68" s="72" t="s">
        <v>26</v>
      </c>
      <c r="F68" s="64" t="s">
        <v>32</v>
      </c>
      <c r="G68" s="53"/>
      <c r="H68" s="53">
        <v>477.4</v>
      </c>
      <c r="I68" s="54"/>
      <c r="J68" s="54">
        <f t="shared" si="7"/>
        <v>477.4</v>
      </c>
      <c r="K68" s="56"/>
      <c r="L68" s="41"/>
      <c r="M68" s="41"/>
      <c r="N68" s="41"/>
      <c r="O68" s="32"/>
      <c r="P68" s="32"/>
      <c r="Q68" s="32"/>
      <c r="R68" s="32"/>
      <c r="S68" s="32">
        <f t="shared" si="1"/>
        <v>477.4</v>
      </c>
    </row>
    <row r="69" spans="1:19" ht="40.5" customHeight="1">
      <c r="A69" s="76"/>
      <c r="B69" s="71"/>
      <c r="C69" s="68"/>
      <c r="D69" s="45" t="s">
        <v>87</v>
      </c>
      <c r="E69" s="73"/>
      <c r="F69" s="65"/>
      <c r="G69" s="53"/>
      <c r="H69" s="53">
        <v>6080.6</v>
      </c>
      <c r="I69" s="54"/>
      <c r="J69" s="54">
        <f t="shared" si="7"/>
        <v>6080.6</v>
      </c>
      <c r="K69" s="56"/>
      <c r="L69" s="41">
        <v>3410</v>
      </c>
      <c r="M69" s="41"/>
      <c r="N69" s="32">
        <f>M69+L69</f>
        <v>3410</v>
      </c>
      <c r="O69" s="32"/>
      <c r="P69" s="32">
        <v>3990</v>
      </c>
      <c r="Q69" s="32"/>
      <c r="R69" s="32">
        <f>Q69+P69+O69</f>
        <v>3990</v>
      </c>
      <c r="S69" s="32">
        <f t="shared" si="1"/>
        <v>13480.6</v>
      </c>
    </row>
    <row r="70" spans="1:19" ht="48" customHeight="1">
      <c r="A70" s="43">
        <v>21</v>
      </c>
      <c r="B70" s="33" t="s">
        <v>69</v>
      </c>
      <c r="C70" s="34" t="s">
        <v>70</v>
      </c>
      <c r="D70" s="45" t="s">
        <v>71</v>
      </c>
      <c r="E70" s="36" t="s">
        <v>24</v>
      </c>
      <c r="F70" s="1" t="s">
        <v>18</v>
      </c>
      <c r="G70" s="53"/>
      <c r="H70" s="53">
        <v>11.4</v>
      </c>
      <c r="I70" s="54"/>
      <c r="J70" s="54">
        <f t="shared" si="7"/>
        <v>11.4</v>
      </c>
      <c r="K70" s="56"/>
      <c r="L70" s="41">
        <v>11.4</v>
      </c>
      <c r="M70" s="41"/>
      <c r="N70" s="32">
        <f>M70+L70</f>
        <v>11.4</v>
      </c>
      <c r="O70" s="32"/>
      <c r="P70" s="32">
        <v>11.4</v>
      </c>
      <c r="Q70" s="32"/>
      <c r="R70" s="32">
        <f>Q70+P70+O70</f>
        <v>11.4</v>
      </c>
      <c r="S70" s="32">
        <f t="shared" si="1"/>
        <v>34.2</v>
      </c>
    </row>
    <row r="71" spans="1:19" ht="48" customHeight="1">
      <c r="A71" s="46">
        <v>22</v>
      </c>
      <c r="B71" s="63" t="s">
        <v>84</v>
      </c>
      <c r="C71" s="47" t="s">
        <v>85</v>
      </c>
      <c r="D71" s="45" t="s">
        <v>86</v>
      </c>
      <c r="E71" s="48" t="s">
        <v>28</v>
      </c>
      <c r="F71" s="1" t="s">
        <v>18</v>
      </c>
      <c r="G71" s="53"/>
      <c r="H71" s="53">
        <v>11850.7</v>
      </c>
      <c r="I71" s="54"/>
      <c r="J71" s="54">
        <f t="shared" si="7"/>
        <v>11850.7</v>
      </c>
      <c r="K71" s="56"/>
      <c r="L71" s="41"/>
      <c r="M71" s="41"/>
      <c r="N71" s="32"/>
      <c r="O71" s="32"/>
      <c r="P71" s="32"/>
      <c r="Q71" s="32"/>
      <c r="R71" s="32"/>
      <c r="S71" s="32">
        <f t="shared" si="1"/>
        <v>11850.7</v>
      </c>
    </row>
    <row r="72" spans="1:19" ht="48" customHeight="1">
      <c r="A72" s="74">
        <v>23</v>
      </c>
      <c r="B72" s="69" t="s">
        <v>78</v>
      </c>
      <c r="C72" s="30" t="s">
        <v>4</v>
      </c>
      <c r="D72" s="45" t="s">
        <v>79</v>
      </c>
      <c r="E72" s="36" t="s">
        <v>81</v>
      </c>
      <c r="F72" s="52" t="s">
        <v>18</v>
      </c>
      <c r="G72" s="53"/>
      <c r="H72" s="53">
        <v>9461.7</v>
      </c>
      <c r="I72" s="54"/>
      <c r="J72" s="54">
        <f t="shared" si="7"/>
        <v>9461.7</v>
      </c>
      <c r="K72" s="56"/>
      <c r="L72" s="41"/>
      <c r="M72" s="41"/>
      <c r="N72" s="32"/>
      <c r="O72" s="32"/>
      <c r="P72" s="32"/>
      <c r="Q72" s="32"/>
      <c r="R72" s="32"/>
      <c r="S72" s="32">
        <f t="shared" si="1"/>
        <v>9461.7</v>
      </c>
    </row>
    <row r="73" spans="1:19" ht="48" customHeight="1">
      <c r="A73" s="99"/>
      <c r="B73" s="101"/>
      <c r="C73" s="30" t="s">
        <v>4</v>
      </c>
      <c r="D73" s="45" t="s">
        <v>79</v>
      </c>
      <c r="E73" s="51" t="s">
        <v>81</v>
      </c>
      <c r="F73" s="52" t="s">
        <v>18</v>
      </c>
      <c r="G73" s="53"/>
      <c r="H73" s="53"/>
      <c r="I73" s="54">
        <v>9461.7</v>
      </c>
      <c r="J73" s="54">
        <f t="shared" si="7"/>
        <v>9461.7</v>
      </c>
      <c r="K73" s="56"/>
      <c r="L73" s="41"/>
      <c r="M73" s="41"/>
      <c r="N73" s="32"/>
      <c r="O73" s="32"/>
      <c r="P73" s="32"/>
      <c r="Q73" s="32"/>
      <c r="R73" s="32"/>
      <c r="S73" s="32">
        <f t="shared" si="1"/>
        <v>9461.7</v>
      </c>
    </row>
    <row r="74" spans="1:19" ht="19.5" customHeight="1">
      <c r="A74" s="5"/>
      <c r="B74" s="10" t="s">
        <v>16</v>
      </c>
      <c r="C74" s="4"/>
      <c r="D74" s="26"/>
      <c r="E74" s="4"/>
      <c r="F74" s="1"/>
      <c r="G74" s="57">
        <f>SUM(G13:G73)</f>
        <v>4067.8</v>
      </c>
      <c r="H74" s="57">
        <f>SUM(H13:H72)</f>
        <v>70387.4</v>
      </c>
      <c r="I74" s="57">
        <f>SUM(I13:I73)</f>
        <v>210778.93000000002</v>
      </c>
      <c r="J74" s="57">
        <f>SUM(J13:J73)</f>
        <v>285234.13</v>
      </c>
      <c r="K74" s="57">
        <f>SUM(K16:K73)</f>
        <v>0</v>
      </c>
      <c r="L74" s="20">
        <f>SUM(L16:L73)</f>
        <v>6955.599999999999</v>
      </c>
      <c r="M74" s="20">
        <f>SUM(M16:M73)</f>
        <v>119006.5</v>
      </c>
      <c r="N74" s="20">
        <f>SUM(N13:N72)</f>
        <v>125962.1</v>
      </c>
      <c r="O74" s="20">
        <f>SUM(O16:O73)</f>
        <v>0</v>
      </c>
      <c r="P74" s="20">
        <f>SUM(P16:P73)</f>
        <v>7000</v>
      </c>
      <c r="Q74" s="20">
        <f>SUM(Q16:Q73)</f>
        <v>89970.6</v>
      </c>
      <c r="R74" s="20">
        <f>SUM(R13:R72)</f>
        <v>96970.6</v>
      </c>
      <c r="S74" s="20">
        <f>SUM(S13:S73)</f>
        <v>508166.82999999996</v>
      </c>
    </row>
    <row r="75" spans="1:19" ht="19.5" customHeight="1">
      <c r="A75" s="11"/>
      <c r="B75" s="2"/>
      <c r="C75" s="8"/>
      <c r="D75" s="12"/>
      <c r="E75" s="8"/>
      <c r="F75" s="3"/>
      <c r="G75" s="58"/>
      <c r="H75" s="58"/>
      <c r="I75" s="58"/>
      <c r="J75" s="59"/>
      <c r="K75" s="22"/>
      <c r="L75" s="22"/>
      <c r="M75" s="22"/>
      <c r="N75" s="22"/>
      <c r="O75" s="22"/>
      <c r="P75" s="22"/>
      <c r="Q75" s="22"/>
      <c r="R75" s="22"/>
      <c r="S75" s="22"/>
    </row>
    <row r="76" spans="7:19" ht="12.75">
      <c r="G76" s="6"/>
      <c r="H76" s="6"/>
      <c r="I76" s="59"/>
      <c r="J76" s="6"/>
      <c r="K76" s="22"/>
      <c r="L76" s="22"/>
      <c r="M76" s="22"/>
      <c r="N76" s="22"/>
      <c r="O76" s="22"/>
      <c r="P76" s="22"/>
      <c r="Q76" s="22"/>
      <c r="R76" s="22"/>
      <c r="S76" s="22"/>
    </row>
    <row r="77" spans="7:19" ht="12.75">
      <c r="G77" s="60"/>
      <c r="H77" s="6"/>
      <c r="I77" s="61"/>
      <c r="J77" s="6"/>
      <c r="K77" s="22"/>
      <c r="L77" s="22"/>
      <c r="M77" s="22"/>
      <c r="N77" s="22"/>
      <c r="O77" s="22"/>
      <c r="P77" s="22"/>
      <c r="Q77" s="22"/>
      <c r="R77" s="22"/>
      <c r="S77" s="22"/>
    </row>
  </sheetData>
  <sheetProtection/>
  <mergeCells count="90">
    <mergeCell ref="B58:B59"/>
    <mergeCell ref="A52:A53"/>
    <mergeCell ref="A36:A39"/>
    <mergeCell ref="A32:A35"/>
    <mergeCell ref="B32:B35"/>
    <mergeCell ref="A72:A73"/>
    <mergeCell ref="B72:B73"/>
    <mergeCell ref="A46:A49"/>
    <mergeCell ref="A60:A61"/>
    <mergeCell ref="A54:A56"/>
    <mergeCell ref="A58:A59"/>
    <mergeCell ref="A5:S5"/>
    <mergeCell ref="A6:S6"/>
    <mergeCell ref="A7:J7"/>
    <mergeCell ref="A9:A11"/>
    <mergeCell ref="B9:B11"/>
    <mergeCell ref="C9:C11"/>
    <mergeCell ref="S10:S11"/>
    <mergeCell ref="D9:D11"/>
    <mergeCell ref="E9:E11"/>
    <mergeCell ref="K9:N9"/>
    <mergeCell ref="R10:R11"/>
    <mergeCell ref="J10:J11"/>
    <mergeCell ref="O9:R9"/>
    <mergeCell ref="G10:I10"/>
    <mergeCell ref="K10:M10"/>
    <mergeCell ref="F52:F53"/>
    <mergeCell ref="F54:F56"/>
    <mergeCell ref="F58:F59"/>
    <mergeCell ref="F24:F27"/>
    <mergeCell ref="O10:Q10"/>
    <mergeCell ref="D19:D22"/>
    <mergeCell ref="N10:N11"/>
    <mergeCell ref="F22:F23"/>
    <mergeCell ref="C15:C17"/>
    <mergeCell ref="C48:C49"/>
    <mergeCell ref="B54:B56"/>
    <mergeCell ref="C54:C56"/>
    <mergeCell ref="E30:E31"/>
    <mergeCell ref="D43:D45"/>
    <mergeCell ref="B36:B39"/>
    <mergeCell ref="C46:C47"/>
    <mergeCell ref="B13:B18"/>
    <mergeCell ref="B52:B53"/>
    <mergeCell ref="E20:E21"/>
    <mergeCell ref="D32:D33"/>
    <mergeCell ref="G9:J9"/>
    <mergeCell ref="D16:D17"/>
    <mergeCell ref="D25:D27"/>
    <mergeCell ref="E32:E33"/>
    <mergeCell ref="F13:F18"/>
    <mergeCell ref="F9:F11"/>
    <mergeCell ref="F32:F33"/>
    <mergeCell ref="C60:C61"/>
    <mergeCell ref="B40:B45"/>
    <mergeCell ref="D30:D31"/>
    <mergeCell ref="B60:B61"/>
    <mergeCell ref="F36:F39"/>
    <mergeCell ref="B30:B31"/>
    <mergeCell ref="F40:F45"/>
    <mergeCell ref="F46:F49"/>
    <mergeCell ref="D40:D42"/>
    <mergeCell ref="F60:F61"/>
    <mergeCell ref="B19:B23"/>
    <mergeCell ref="C24:C27"/>
    <mergeCell ref="C20:C21"/>
    <mergeCell ref="C58:C59"/>
    <mergeCell ref="C36:C39"/>
    <mergeCell ref="D36:D38"/>
    <mergeCell ref="C30:C31"/>
    <mergeCell ref="C40:C45"/>
    <mergeCell ref="B46:B49"/>
    <mergeCell ref="B24:B27"/>
    <mergeCell ref="A13:A18"/>
    <mergeCell ref="A30:A31"/>
    <mergeCell ref="C13:C14"/>
    <mergeCell ref="D64:D65"/>
    <mergeCell ref="A68:A69"/>
    <mergeCell ref="B68:B69"/>
    <mergeCell ref="C68:C69"/>
    <mergeCell ref="A40:A45"/>
    <mergeCell ref="A24:A27"/>
    <mergeCell ref="A19:A23"/>
    <mergeCell ref="F68:F69"/>
    <mergeCell ref="C62:C66"/>
    <mergeCell ref="B62:B66"/>
    <mergeCell ref="D62:D63"/>
    <mergeCell ref="A62:A66"/>
    <mergeCell ref="F62:F66"/>
    <mergeCell ref="E68:E69"/>
  </mergeCells>
  <printOptions/>
  <pageMargins left="0.3937007874015748" right="0" top="0.6692913385826772" bottom="0.4724409448818898" header="0.31496062992125984" footer="0.5118110236220472"/>
  <pageSetup firstPageNumber="1" useFirstPageNumber="1" horizontalDpi="600" verticalDpi="600" orientation="landscape" paperSize="9" scale="43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М.М.</dc:creator>
  <cp:keywords/>
  <dc:description/>
  <cp:lastModifiedBy>Анучина Л.П.</cp:lastModifiedBy>
  <cp:lastPrinted>2013-09-26T11:29:42Z</cp:lastPrinted>
  <dcterms:created xsi:type="dcterms:W3CDTF">2002-12-15T13:21:56Z</dcterms:created>
  <dcterms:modified xsi:type="dcterms:W3CDTF">2013-09-26T11:30:03Z</dcterms:modified>
  <cp:category/>
  <cp:version/>
  <cp:contentType/>
  <cp:contentStatus/>
</cp:coreProperties>
</file>