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'доходы'!$A$1:$H$149</definedName>
  </definedNames>
  <calcPr fullCalcOnLoad="1"/>
</workbook>
</file>

<file path=xl/sharedStrings.xml><?xml version="1.0" encoding="utf-8"?>
<sst xmlns="http://schemas.openxmlformats.org/spreadsheetml/2006/main" count="286" uniqueCount="248">
  <si>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</si>
  <si>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</si>
  <si>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</si>
  <si>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</si>
  <si>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</si>
  <si>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</si>
  <si>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</si>
  <si>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</si>
  <si>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</si>
  <si>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</si>
  <si>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</si>
  <si>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</si>
  <si>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</si>
  <si>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</si>
  <si>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</si>
  <si>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</si>
  <si>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</si>
  <si>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</si>
  <si>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</si>
  <si>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</si>
  <si>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</si>
  <si>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</si>
  <si>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</si>
  <si>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</si>
  <si>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</si>
  <si>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</si>
  <si>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</si>
  <si>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</si>
  <si>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</si>
  <si>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</si>
  <si>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</si>
  <si>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</si>
  <si>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</si>
  <si>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</si>
  <si>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</si>
  <si>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</si>
  <si>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</si>
  <si>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</si>
  <si>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</si>
  <si>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</si>
  <si>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</si>
  <si>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</si>
  <si>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</si>
  <si>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</si>
  <si>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</si>
  <si>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</si>
  <si>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</si>
  <si>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</si>
  <si>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</si>
  <si>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</si>
  <si>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</si>
  <si>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</si>
  <si>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</si>
  <si>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</si>
  <si>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</si>
  <si>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</si>
  <si>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</si>
  <si>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</si>
  <si>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</si>
  <si>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</si>
  <si>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</si>
  <si>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</si>
  <si>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</si>
  <si>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</si>
  <si>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</si>
  <si>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</si>
  <si>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</si>
  <si>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</si>
  <si>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</si>
  <si>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</si>
  <si>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</si>
  <si>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</si>
  <si>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Прочие субсидии бюджетам городских округов</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</si>
  <si>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</si>
  <si>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</si>
  <si>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</si>
  <si>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</si>
  <si>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</si>
  <si>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</si>
  <si>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</si>
  <si>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</si>
  <si>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</si>
  <si>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</si>
  <si>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</si>
  <si>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</si>
  <si>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</si>
  <si>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</si>
  <si>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</si>
  <si>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</si>
  <si>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</si>
  <si>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</si>
  <si>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</si>
  <si>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</si>
  <si>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</si>
  <si>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</si>
  <si>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</si>
  <si>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</si>
  <si>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</si>
  <si>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</si>
  <si>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</si>
  <si>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</si>
  <si>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</si>
  <si>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</si>
  <si>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</si>
  <si>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</si>
  <si>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</si>
  <si>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</si>
  <si>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</si>
  <si>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</si>
  <si>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</si>
  <si>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</si>
  <si>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 xml:space="preserve"> - дополнительные расходы, связанные с выплатой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</si>
  <si>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родительской платы за содержание ребёнка в муниципальных образовательных учреждения, реализующих основную общеобразовательную программу дошкольного образования (за счёт средств областного бюджета)</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</si>
  <si>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</si>
  <si>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</si>
  <si>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</si>
  <si>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</si>
  <si>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</si>
  <si>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</si>
  <si>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</si>
  <si>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</si>
  <si>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</si>
  <si>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</si>
  <si>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</si>
  <si>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</si>
  <si>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</si>
  <si>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</si>
  <si>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учётом дополнительных расходов), в том числе:</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</si>
  <si>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</si>
  <si>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</si>
  <si>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</si>
  <si>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</si>
  <si>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</si>
  <si>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</si>
  <si>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</si>
  <si>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</si>
  <si>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</si>
  <si>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</si>
  <si>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</si>
  <si>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</si>
  <si>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</si>
  <si>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</si>
  <si>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</si>
  <si>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</si>
  <si>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</si>
  <si>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</si>
  <si>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</si>
  <si>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</si>
  <si>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Сумма на 2015 год</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</si>
  <si>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</si>
  <si>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</si>
  <si>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</si>
  <si>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</si>
  <si>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</si>
  <si>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</si>
  <si>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</si>
  <si>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</si>
  <si>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</si>
  <si>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</si>
  <si>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</si>
  <si>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</si>
  <si>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</si>
  <si>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</si>
  <si>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</si>
  <si>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</si>
  <si>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</si>
  <si>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</si>
  <si>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</si>
  <si>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</si>
  <si>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</si>
  <si>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</si>
  <si>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Субсидии бюджетам городских округов в рамках ведомственной целевой программы "Отдых детей Мурманской области"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</si>
  <si>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</si>
  <si>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</si>
  <si>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</si>
  <si>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</si>
  <si>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</si>
  <si>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</si>
  <si>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</si>
  <si>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</si>
  <si>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</si>
  <si>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</si>
  <si>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</si>
  <si>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</si>
  <si>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</si>
  <si>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</si>
  <si>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</si>
  <si>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</si>
  <si>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</si>
  <si>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</si>
  <si>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</si>
  <si>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</si>
  <si>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</si>
  <si>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</si>
  <si>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</si>
  <si>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</si>
  <si>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</si>
  <si>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</si>
  <si>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</si>
  <si>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</si>
  <si>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</si>
  <si>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</si>
  <si>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</si>
  <si>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</si>
  <si>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</si>
  <si>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</si>
  <si>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</si>
  <si>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</si>
  <si>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</si>
  <si>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</si>
  <si>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</si>
  <si>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</si>
  <si>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</si>
  <si>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</si>
  <si>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</si>
  <si>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</si>
  <si>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</si>
  <si>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</si>
  <si>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</si>
  <si>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</si>
  <si>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</si>
  <si>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</si>
  <si>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</si>
  <si>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</si>
  <si>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</si>
  <si>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</si>
  <si>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</si>
  <si>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</si>
  <si>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</si>
  <si>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</si>
  <si>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Объем поступлений доходов местного бюджета на 2015 год и плановый период 2016 и 2017 годов</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</si>
  <si>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</si>
  <si>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</si>
  <si>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</si>
  <si>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</si>
  <si>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</si>
  <si>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</si>
  <si>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</si>
  <si>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</si>
  <si>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</si>
  <si>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</si>
  <si>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</si>
  <si>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</si>
  <si>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</si>
  <si>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</si>
  <si>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</si>
  <si>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</si>
  <si>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от  26.05.2015  № 37</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</si>
</sst>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59">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10"/>
      <name val="Times New Roman"/>
      <family val="1"/>
    </font>
    <font>
      <sz val="14"/>
      <color indexed="8"/>
      <name val="Times New Roman"/>
      <family val="1"/>
    </font>
    <font>
      <i/>
      <sz val="14"/>
      <color indexed="8"/>
      <name val="Times New Roman"/>
      <family val="1"/>
    </font>
    <font>
      <sz val="14"/>
      <color indexed="10"/>
      <name val="Times New Roman Cyr"/>
      <family val="1"/>
    </font>
    <font>
      <sz val="10"/>
      <color indexed="10"/>
      <name val="Arial Cyr"/>
      <family val="0"/>
    </font>
    <font>
      <i/>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rgb="FFFF0000"/>
      <name val="Times New Roman"/>
      <family val="1"/>
    </font>
    <font>
      <sz val="14"/>
      <color theme="1"/>
      <name val="Times New Roman"/>
      <family val="1"/>
    </font>
    <font>
      <i/>
      <sz val="14"/>
      <color theme="1"/>
      <name val="Times New Roman"/>
      <family val="1"/>
    </font>
    <font>
      <sz val="14"/>
      <color rgb="FFFF0000"/>
      <name val="Times New Roman Cyr"/>
      <family val="1"/>
    </font>
    <font>
      <sz val="10"/>
      <color rgb="FFFF0000"/>
      <name val="Arial Cyr"/>
      <family val="0"/>
    </font>
    <font>
      <i/>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34">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quotePrefix="1">
      <alignment horizontal="center" vertical="center" wrapText="1"/>
    </xf>
    <xf numFmtId="0" fontId="7" fillId="32" borderId="10" xfId="0" applyFont="1" applyFill="1" applyBorder="1" applyAlignment="1" quotePrefix="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quotePrefix="1">
      <alignment horizontal="center" vertical="center" wrapText="1"/>
    </xf>
    <xf numFmtId="170" fontId="0" fillId="32" borderId="0" xfId="0" applyNumberFormat="1" applyFill="1" applyAlignment="1">
      <alignment vertical="center"/>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justify" vertical="center" wrapText="1"/>
    </xf>
    <xf numFmtId="49" fontId="7" fillId="32" borderId="10" xfId="0" applyNumberFormat="1" applyFont="1" applyFill="1" applyBorder="1" applyAlignment="1">
      <alignment horizontal="justify" vertical="center" wrapText="1"/>
    </xf>
    <xf numFmtId="2" fontId="7" fillId="32" borderId="10" xfId="0" applyNumberFormat="1" applyFont="1" applyFill="1" applyBorder="1" applyAlignment="1">
      <alignment vertical="center" wrapText="1"/>
    </xf>
    <xf numFmtId="49" fontId="9" fillId="32" borderId="10" xfId="0" applyNumberFormat="1" applyFont="1" applyFill="1" applyBorder="1" applyAlignment="1">
      <alignment horizontal="center" vertical="center"/>
    </xf>
    <xf numFmtId="0" fontId="9" fillId="32" borderId="10" xfId="0" applyFont="1" applyFill="1" applyBorder="1" applyAlignment="1" quotePrefix="1">
      <alignment horizontal="center"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53" fillId="32" borderId="10" xfId="0" applyFont="1" applyFill="1" applyBorder="1" applyAlignment="1">
      <alignment horizontal="justify" vertical="center" wrapText="1"/>
    </xf>
    <xf numFmtId="0" fontId="53" fillId="32" borderId="10" xfId="0" applyFont="1" applyFill="1" applyBorder="1" applyAlignment="1" quotePrefix="1">
      <alignment horizontal="center" vertical="center" wrapText="1"/>
    </xf>
    <xf numFmtId="0" fontId="9" fillId="32" borderId="10" xfId="0" applyFont="1" applyFill="1" applyBorder="1" applyAlignment="1">
      <alignment horizontal="center" vertical="center" wrapText="1"/>
    </xf>
    <xf numFmtId="0" fontId="54" fillId="32" borderId="10" xfId="0"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1" fillId="32" borderId="10" xfId="0" applyFont="1" applyFill="1" applyBorder="1" applyAlignment="1" quotePrefix="1">
      <alignment horizontal="center" vertical="center" wrapText="1"/>
    </xf>
    <xf numFmtId="0" fontId="1" fillId="32" borderId="10" xfId="0" applyFont="1" applyFill="1" applyBorder="1" applyAlignment="1">
      <alignment horizontal="justify" vertical="center" wrapText="1"/>
    </xf>
    <xf numFmtId="0" fontId="8" fillId="32" borderId="10" xfId="0" applyFont="1" applyFill="1" applyBorder="1" applyAlignment="1">
      <alignment horizontal="center" vertical="center" wrapText="1"/>
    </xf>
    <xf numFmtId="170"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49" fontId="7" fillId="32" borderId="10" xfId="0" applyNumberFormat="1"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3" fillId="0" borderId="10" xfId="0" applyFont="1" applyFill="1" applyBorder="1" applyAlignment="1" quotePrefix="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2" fontId="53" fillId="0" borderId="10" xfId="0" applyNumberFormat="1" applyFont="1" applyFill="1" applyBorder="1" applyAlignment="1">
      <alignment horizontal="justify" vertical="center" wrapText="1"/>
    </xf>
    <xf numFmtId="2" fontId="54" fillId="0" borderId="10" xfId="0" applyNumberFormat="1" applyFont="1" applyFill="1" applyBorder="1" applyAlignment="1">
      <alignment horizontal="justify"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justify" vertical="center" wrapText="1"/>
    </xf>
    <xf numFmtId="0" fontId="55"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0" fontId="53" fillId="0" borderId="10" xfId="0" applyFont="1" applyFill="1" applyBorder="1" applyAlignment="1">
      <alignment horizontal="center" vertical="center" wrapText="1"/>
    </xf>
    <xf numFmtId="0" fontId="56" fillId="0" borderId="10" xfId="0" applyFont="1" applyFill="1" applyBorder="1" applyAlignment="1">
      <alignment horizontal="justify" vertical="center" wrapText="1"/>
    </xf>
    <xf numFmtId="4" fontId="1"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32" borderId="10" xfId="0" applyNumberFormat="1" applyFont="1" applyFill="1" applyBorder="1" applyAlignment="1">
      <alignment vertical="center"/>
    </xf>
    <xf numFmtId="4" fontId="1" fillId="32" borderId="10" xfId="0" applyNumberFormat="1" applyFont="1" applyFill="1" applyBorder="1" applyAlignment="1">
      <alignment vertical="center" wrapText="1"/>
    </xf>
    <xf numFmtId="4" fontId="53" fillId="32" borderId="10" xfId="0" applyNumberFormat="1" applyFont="1" applyFill="1" applyBorder="1" applyAlignment="1">
      <alignment vertical="center" wrapText="1"/>
    </xf>
    <xf numFmtId="4" fontId="53"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7" fillId="32" borderId="10" xfId="0" applyNumberFormat="1" applyFont="1" applyFill="1" applyBorder="1" applyAlignment="1">
      <alignment horizontal="right" vertical="center" wrapText="1"/>
    </xf>
    <xf numFmtId="4" fontId="53" fillId="32" borderId="10" xfId="0" applyNumberFormat="1" applyFont="1" applyFill="1" applyBorder="1" applyAlignment="1">
      <alignment horizontal="right" vertical="center"/>
    </xf>
    <xf numFmtId="0" fontId="57" fillId="32" borderId="0" xfId="0" applyFont="1" applyFill="1" applyAlignment="1">
      <alignment vertical="center"/>
    </xf>
    <xf numFmtId="4" fontId="53" fillId="0" borderId="10" xfId="0" applyNumberFormat="1" applyFont="1" applyFill="1" applyBorder="1" applyAlignment="1">
      <alignment horizontal="right" vertical="center" wrapText="1"/>
    </xf>
    <xf numFmtId="4" fontId="53"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9"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xf>
    <xf numFmtId="4" fontId="1" fillId="32"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32" borderId="10" xfId="0" applyNumberFormat="1" applyFont="1" applyFill="1" applyBorder="1" applyAlignment="1">
      <alignment horizontal="right" vertical="center"/>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2" fontId="9" fillId="0" borderId="10" xfId="0" applyNumberFormat="1" applyFont="1" applyFill="1" applyBorder="1" applyAlignment="1">
      <alignment vertical="center" wrapText="1"/>
    </xf>
    <xf numFmtId="0" fontId="57" fillId="32" borderId="0" xfId="0" applyFont="1" applyFill="1" applyAlignment="1">
      <alignment vertical="center" wrapText="1"/>
    </xf>
    <xf numFmtId="170" fontId="1" fillId="32" borderId="10" xfId="0" applyNumberFormat="1" applyFont="1" applyFill="1" applyBorder="1" applyAlignment="1">
      <alignment vertical="center"/>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4" fontId="53" fillId="0" borderId="10" xfId="0" applyNumberFormat="1" applyFont="1" applyFill="1" applyBorder="1" applyAlignment="1">
      <alignment horizontal="right" vertical="center" wrapText="1"/>
    </xf>
    <xf numFmtId="2" fontId="58" fillId="0" borderId="10" xfId="0" applyNumberFormat="1" applyFont="1" applyFill="1" applyBorder="1" applyAlignment="1">
      <alignment vertical="center" wrapText="1"/>
    </xf>
    <xf numFmtId="49" fontId="58" fillId="32" borderId="10" xfId="0" applyNumberFormat="1" applyFont="1" applyFill="1" applyBorder="1" applyAlignment="1">
      <alignment vertical="center"/>
    </xf>
    <xf numFmtId="4" fontId="58" fillId="32" borderId="10" xfId="0" applyNumberFormat="1" applyFont="1" applyFill="1" applyBorder="1" applyAlignment="1">
      <alignment vertical="center"/>
    </xf>
    <xf numFmtId="4" fontId="58" fillId="0" borderId="10" xfId="0" applyNumberFormat="1" applyFont="1" applyFill="1" applyBorder="1" applyAlignment="1">
      <alignment horizontal="right" vertical="center" wrapText="1"/>
    </xf>
    <xf numFmtId="49" fontId="58" fillId="32" borderId="10" xfId="0" applyNumberFormat="1" applyFont="1" applyFill="1" applyBorder="1" applyAlignment="1">
      <alignment horizontal="center" vertical="center"/>
    </xf>
    <xf numFmtId="0" fontId="58" fillId="0" borderId="10" xfId="0" applyFont="1" applyFill="1" applyBorder="1" applyAlignment="1">
      <alignment horizontal="justify" vertical="center" wrapText="1"/>
    </xf>
    <xf numFmtId="0" fontId="58" fillId="32" borderId="10" xfId="0" applyFont="1" applyFill="1" applyBorder="1" applyAlignment="1" quotePrefix="1">
      <alignment horizontal="center" vertical="center" wrapText="1"/>
    </xf>
    <xf numFmtId="4" fontId="58" fillId="32" borderId="10" xfId="0" applyNumberFormat="1" applyFont="1" applyFill="1" applyBorder="1" applyAlignment="1">
      <alignment horizontal="right" vertical="center" wrapText="1"/>
    </xf>
    <xf numFmtId="0" fontId="53" fillId="0" borderId="10" xfId="0" applyFont="1" applyFill="1" applyBorder="1" applyAlignment="1">
      <alignment horizontal="justify" vertical="center" wrapText="1"/>
    </xf>
    <xf numFmtId="4" fontId="53" fillId="0" borderId="10" xfId="0" applyNumberFormat="1" applyFont="1" applyFill="1" applyBorder="1" applyAlignment="1">
      <alignment vertical="center"/>
    </xf>
    <xf numFmtId="49" fontId="53" fillId="32" borderId="10" xfId="0" applyNumberFormat="1" applyFont="1" applyFill="1" applyBorder="1" applyAlignment="1">
      <alignment horizontal="center" vertical="center"/>
    </xf>
    <xf numFmtId="4" fontId="53" fillId="32" borderId="10" xfId="0" applyNumberFormat="1" applyFont="1" applyFill="1" applyBorder="1" applyAlignment="1">
      <alignment horizontal="right" vertical="center" wrapText="1"/>
    </xf>
    <xf numFmtId="2" fontId="53" fillId="32" borderId="10" xfId="0" applyNumberFormat="1" applyFont="1" applyFill="1" applyBorder="1" applyAlignment="1">
      <alignment horizontal="justify" vertical="center" wrapText="1"/>
    </xf>
    <xf numFmtId="4" fontId="53" fillId="32"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0" fontId="0" fillId="0" borderId="0" xfId="53">
      <alignment/>
      <protection/>
    </xf>
    <xf numFmtId="0" fontId="7" fillId="0" borderId="10" xfId="0" applyFont="1" applyFill="1" applyBorder="1" applyAlignment="1">
      <alignment horizontal="left"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2" fillId="0" borderId="0" xfId="0"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9"/>
  <sheetViews>
    <sheetView tabSelected="1" view="pageBreakPreview" zoomScale="75" zoomScaleNormal="75" zoomScaleSheetLayoutView="75" zoomScalePageLayoutView="0" workbookViewId="0" topLeftCell="A1">
      <pane xSplit="2" ySplit="9" topLeftCell="E63" activePane="bottomRight" state="frozen"/>
      <selection pane="topLeft" activeCell="B1" sqref="B1"/>
      <selection pane="topRight" activeCell="D1" sqref="D1"/>
      <selection pane="bottomLeft" activeCell="B10" sqref="B10"/>
      <selection pane="bottomRight" activeCell="C3" sqref="C3:G3"/>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7" width="21.125" style="3" customWidth="1"/>
    <col min="8" max="8" width="14.375" style="2" bestFit="1" customWidth="1"/>
    <col min="9" max="9" width="11.625" style="2" bestFit="1" customWidth="1"/>
    <col min="10" max="16384" width="9.125" style="2" customWidth="1"/>
  </cols>
  <sheetData>
    <row r="1" spans="1:7" ht="15.75" customHeight="1">
      <c r="A1" s="132"/>
      <c r="B1" s="132"/>
      <c r="C1" s="132" t="s">
        <v>211</v>
      </c>
      <c r="D1" s="132"/>
      <c r="E1" s="132"/>
      <c r="F1" s="132"/>
      <c r="G1" s="132"/>
    </row>
    <row r="2" spans="1:7" ht="15.75" customHeight="1">
      <c r="A2" s="133"/>
      <c r="B2" s="133"/>
      <c r="C2" s="133" t="s">
        <v>210</v>
      </c>
      <c r="D2" s="133"/>
      <c r="E2" s="133"/>
      <c r="F2" s="133"/>
      <c r="G2" s="133"/>
    </row>
    <row r="3" spans="1:7" ht="15.75" customHeight="1">
      <c r="A3" s="130"/>
      <c r="B3" s="130"/>
      <c r="C3" s="130" t="s">
        <v>247</v>
      </c>
      <c r="D3" s="130"/>
      <c r="E3" s="130"/>
      <c r="F3" s="130"/>
      <c r="G3" s="130"/>
    </row>
    <row r="4" spans="6:7" ht="15.75" customHeight="1">
      <c r="F4" s="4"/>
      <c r="G4" s="4"/>
    </row>
    <row r="5" spans="1:8" ht="27" customHeight="1">
      <c r="A5" s="131" t="s">
        <v>230</v>
      </c>
      <c r="B5" s="131"/>
      <c r="C5" s="131"/>
      <c r="D5" s="131"/>
      <c r="E5" s="131"/>
      <c r="F5" s="131"/>
      <c r="G5" s="131"/>
      <c r="H5" s="5"/>
    </row>
    <row r="6" spans="1:7" ht="20.25" customHeight="1">
      <c r="A6" s="131"/>
      <c r="B6" s="131"/>
      <c r="C6" s="131"/>
      <c r="D6" s="131"/>
      <c r="E6" s="131"/>
      <c r="F6" s="131"/>
      <c r="G6" s="131"/>
    </row>
    <row r="7" spans="1:7" ht="16.5" customHeight="1">
      <c r="A7" s="6"/>
      <c r="B7" s="6"/>
      <c r="F7" s="7"/>
      <c r="G7" s="7"/>
    </row>
    <row r="8" spans="1:7" ht="37.5">
      <c r="A8" s="8" t="s">
        <v>38</v>
      </c>
      <c r="B8" s="8" t="s">
        <v>167</v>
      </c>
      <c r="C8" s="8" t="s">
        <v>148</v>
      </c>
      <c r="D8" s="8" t="s">
        <v>212</v>
      </c>
      <c r="E8" s="8" t="s">
        <v>148</v>
      </c>
      <c r="F8" s="8" t="s">
        <v>191</v>
      </c>
      <c r="G8" s="8" t="s">
        <v>218</v>
      </c>
    </row>
    <row r="9" spans="1:7" s="10" customFormat="1" ht="15.75">
      <c r="A9" s="9">
        <v>1</v>
      </c>
      <c r="B9" s="9">
        <v>2</v>
      </c>
      <c r="C9" s="9"/>
      <c r="D9" s="9"/>
      <c r="E9" s="9">
        <v>3</v>
      </c>
      <c r="F9" s="9"/>
      <c r="G9" s="9">
        <v>5</v>
      </c>
    </row>
    <row r="10" spans="1:7" ht="18.75">
      <c r="A10" s="11" t="s">
        <v>4</v>
      </c>
      <c r="B10" s="12" t="s">
        <v>3</v>
      </c>
      <c r="C10" s="65">
        <f>C11+C48</f>
        <v>822313328</v>
      </c>
      <c r="D10" s="65">
        <f>D11+D48</f>
        <v>3291160</v>
      </c>
      <c r="E10" s="65">
        <f>E11+E48</f>
        <v>825604488</v>
      </c>
      <c r="F10" s="65">
        <f>F11+F48</f>
        <v>855050779</v>
      </c>
      <c r="G10" s="65">
        <f>G11+G48</f>
        <v>876842788</v>
      </c>
    </row>
    <row r="11" spans="1:7" ht="18.75">
      <c r="A11" s="11" t="s">
        <v>5</v>
      </c>
      <c r="B11" s="11"/>
      <c r="C11" s="65">
        <f>C12+C18+C24+C37+C42+C46</f>
        <v>541232011</v>
      </c>
      <c r="D11" s="65">
        <f>D12+D18+D24+D37+D42+D46</f>
        <v>4000</v>
      </c>
      <c r="E11" s="65">
        <f>E12+E18+E24+E37+E42+E46</f>
        <v>541236011</v>
      </c>
      <c r="F11" s="65">
        <f>F12+F18+F24+F37+F42+F46</f>
        <v>566339990</v>
      </c>
      <c r="G11" s="65">
        <f>G12+G18+G24+G37+G42+G46</f>
        <v>589398070</v>
      </c>
    </row>
    <row r="12" spans="1:7" ht="25.5" customHeight="1">
      <c r="A12" s="8" t="s">
        <v>7</v>
      </c>
      <c r="B12" s="13" t="s">
        <v>6</v>
      </c>
      <c r="C12" s="65">
        <f>C13</f>
        <v>424275000</v>
      </c>
      <c r="D12" s="65">
        <f>D13</f>
        <v>0</v>
      </c>
      <c r="E12" s="65">
        <f>E13</f>
        <v>424275000</v>
      </c>
      <c r="F12" s="65">
        <f>F13</f>
        <v>442810000</v>
      </c>
      <c r="G12" s="65">
        <f>G13</f>
        <v>461515000</v>
      </c>
    </row>
    <row r="13" spans="1:10" ht="24" customHeight="1">
      <c r="A13" s="14" t="s">
        <v>9</v>
      </c>
      <c r="B13" s="15" t="s">
        <v>8</v>
      </c>
      <c r="C13" s="66">
        <f>C14+C15+C16+C17</f>
        <v>424275000</v>
      </c>
      <c r="D13" s="66">
        <f>D14+D15+D16+D17</f>
        <v>0</v>
      </c>
      <c r="E13" s="66">
        <f>E14+E15+E16+E17</f>
        <v>424275000</v>
      </c>
      <c r="F13" s="66">
        <f>F14+F15+F16+F17</f>
        <v>442810000</v>
      </c>
      <c r="G13" s="66">
        <f>G14+G15+G16+G17</f>
        <v>461515000</v>
      </c>
      <c r="J13" s="16"/>
    </row>
    <row r="14" spans="1:7" ht="82.5" customHeight="1">
      <c r="A14" s="41" t="s">
        <v>114</v>
      </c>
      <c r="B14" s="42" t="s">
        <v>39</v>
      </c>
      <c r="C14" s="67">
        <v>420700000</v>
      </c>
      <c r="D14" s="67">
        <v>0</v>
      </c>
      <c r="E14" s="67">
        <f>C14+D14</f>
        <v>420700000</v>
      </c>
      <c r="F14" s="67">
        <v>439200000</v>
      </c>
      <c r="G14" s="67">
        <v>457700000</v>
      </c>
    </row>
    <row r="15" spans="1:7" ht="114" customHeight="1">
      <c r="A15" s="41" t="s">
        <v>125</v>
      </c>
      <c r="B15" s="42" t="s">
        <v>41</v>
      </c>
      <c r="C15" s="67">
        <v>2970000</v>
      </c>
      <c r="D15" s="67">
        <v>0</v>
      </c>
      <c r="E15" s="67">
        <f>C15+D15</f>
        <v>2970000</v>
      </c>
      <c r="F15" s="67">
        <v>3100000</v>
      </c>
      <c r="G15" s="67">
        <v>3300000</v>
      </c>
    </row>
    <row r="16" spans="1:7" ht="57.75" customHeight="1">
      <c r="A16" s="36" t="s">
        <v>115</v>
      </c>
      <c r="B16" s="42" t="s">
        <v>144</v>
      </c>
      <c r="C16" s="67">
        <v>500000</v>
      </c>
      <c r="D16" s="67">
        <v>0</v>
      </c>
      <c r="E16" s="67">
        <f>C16+D16</f>
        <v>500000</v>
      </c>
      <c r="F16" s="67">
        <v>400000</v>
      </c>
      <c r="G16" s="67">
        <v>400000</v>
      </c>
    </row>
    <row r="17" spans="1:7" ht="102.75" customHeight="1">
      <c r="A17" s="36" t="s">
        <v>116</v>
      </c>
      <c r="B17" s="42" t="s">
        <v>40</v>
      </c>
      <c r="C17" s="67">
        <v>105000</v>
      </c>
      <c r="D17" s="67">
        <v>0</v>
      </c>
      <c r="E17" s="67">
        <f>C17+D17</f>
        <v>105000</v>
      </c>
      <c r="F17" s="67">
        <v>110000</v>
      </c>
      <c r="G17" s="67">
        <v>115000</v>
      </c>
    </row>
    <row r="18" spans="1:7" ht="48.75" customHeight="1">
      <c r="A18" s="44" t="s">
        <v>207</v>
      </c>
      <c r="B18" s="59" t="s">
        <v>193</v>
      </c>
      <c r="C18" s="100">
        <f>C19</f>
        <v>4825011</v>
      </c>
      <c r="D18" s="100">
        <f>D19</f>
        <v>0</v>
      </c>
      <c r="E18" s="100">
        <f>E19</f>
        <v>4825011</v>
      </c>
      <c r="F18" s="100">
        <f>F19</f>
        <v>5897990</v>
      </c>
      <c r="G18" s="100">
        <f>G19</f>
        <v>4841070</v>
      </c>
    </row>
    <row r="19" spans="1:7" ht="43.5" customHeight="1">
      <c r="A19" s="48" t="s">
        <v>195</v>
      </c>
      <c r="B19" s="59" t="s">
        <v>194</v>
      </c>
      <c r="C19" s="68">
        <f>SUM(C20:C23)</f>
        <v>4825011</v>
      </c>
      <c r="D19" s="68">
        <f>SUM(D20:D23)</f>
        <v>0</v>
      </c>
      <c r="E19" s="68">
        <f>SUM(E20:E23)</f>
        <v>4825011</v>
      </c>
      <c r="F19" s="68">
        <f>SUM(F20:F23)</f>
        <v>5897990</v>
      </c>
      <c r="G19" s="68">
        <f>SUM(G20:G23)</f>
        <v>4841070</v>
      </c>
    </row>
    <row r="20" spans="1:7" ht="76.5" customHeight="1">
      <c r="A20" s="48" t="s">
        <v>196</v>
      </c>
      <c r="B20" s="59" t="s">
        <v>197</v>
      </c>
      <c r="C20" s="67">
        <v>1475573</v>
      </c>
      <c r="D20" s="67">
        <v>0</v>
      </c>
      <c r="E20" s="67">
        <f>C20+D20</f>
        <v>1475573</v>
      </c>
      <c r="F20" s="67">
        <v>1779745</v>
      </c>
      <c r="G20" s="67">
        <v>1747303</v>
      </c>
    </row>
    <row r="21" spans="1:7" ht="90" customHeight="1">
      <c r="A21" s="48" t="s">
        <v>198</v>
      </c>
      <c r="B21" s="59" t="s">
        <v>199</v>
      </c>
      <c r="C21" s="67">
        <v>55068</v>
      </c>
      <c r="D21" s="67">
        <v>0</v>
      </c>
      <c r="E21" s="67">
        <f>C21+D21</f>
        <v>55068</v>
      </c>
      <c r="F21" s="67">
        <v>47976</v>
      </c>
      <c r="G21" s="67">
        <v>43062</v>
      </c>
    </row>
    <row r="22" spans="1:7" ht="85.5" customHeight="1">
      <c r="A22" s="48" t="s">
        <v>200</v>
      </c>
      <c r="B22" s="59" t="s">
        <v>201</v>
      </c>
      <c r="C22" s="67">
        <v>3231935</v>
      </c>
      <c r="D22" s="67">
        <v>0</v>
      </c>
      <c r="E22" s="67">
        <f>C22+D22</f>
        <v>3231935</v>
      </c>
      <c r="F22" s="67">
        <v>4016103</v>
      </c>
      <c r="G22" s="67">
        <v>3001332</v>
      </c>
    </row>
    <row r="23" spans="1:7" ht="75.75" customHeight="1">
      <c r="A23" s="48" t="s">
        <v>202</v>
      </c>
      <c r="B23" s="59" t="s">
        <v>203</v>
      </c>
      <c r="C23" s="67">
        <v>62435</v>
      </c>
      <c r="D23" s="67">
        <v>0</v>
      </c>
      <c r="E23" s="67">
        <f>C23+D23</f>
        <v>62435</v>
      </c>
      <c r="F23" s="67">
        <v>54166</v>
      </c>
      <c r="G23" s="67">
        <v>49373</v>
      </c>
    </row>
    <row r="24" spans="1:7" ht="18.75">
      <c r="A24" s="8" t="s">
        <v>11</v>
      </c>
      <c r="B24" s="13" t="s">
        <v>10</v>
      </c>
      <c r="C24" s="70">
        <f>C25+C33+C36</f>
        <v>47140000</v>
      </c>
      <c r="D24" s="70">
        <f>D25+D33+D36</f>
        <v>0</v>
      </c>
      <c r="E24" s="70">
        <f>E25+E33+E36</f>
        <v>47140000</v>
      </c>
      <c r="F24" s="70">
        <f>F25+F33+F36</f>
        <v>49520000</v>
      </c>
      <c r="G24" s="70">
        <f>G25+G33+G36</f>
        <v>51650000</v>
      </c>
    </row>
    <row r="25" spans="1:7" ht="39.75" customHeight="1">
      <c r="A25" s="19" t="s">
        <v>149</v>
      </c>
      <c r="B25" s="35" t="s">
        <v>155</v>
      </c>
      <c r="C25" s="73">
        <f>C26+C29+C32</f>
        <v>28500000</v>
      </c>
      <c r="D25" s="73">
        <f>D26+D29+D32</f>
        <v>0</v>
      </c>
      <c r="E25" s="73">
        <f>E26+E29+E32</f>
        <v>28500000</v>
      </c>
      <c r="F25" s="73">
        <f>F26+F29+F32</f>
        <v>29850000</v>
      </c>
      <c r="G25" s="73">
        <f>G26+G29+G32</f>
        <v>31150000</v>
      </c>
    </row>
    <row r="26" spans="1:7" ht="39" customHeight="1">
      <c r="A26" s="20" t="s">
        <v>150</v>
      </c>
      <c r="B26" s="17" t="s">
        <v>156</v>
      </c>
      <c r="C26" s="73">
        <f>C27+C28</f>
        <v>17500000</v>
      </c>
      <c r="D26" s="73">
        <f>D27+D28</f>
        <v>0</v>
      </c>
      <c r="E26" s="73">
        <f>E27+E28</f>
        <v>17500000</v>
      </c>
      <c r="F26" s="73">
        <f>F27+F28</f>
        <v>18400000</v>
      </c>
      <c r="G26" s="73">
        <f>G27+G28</f>
        <v>19300000</v>
      </c>
    </row>
    <row r="27" spans="1:7" ht="51" customHeight="1">
      <c r="A27" s="96" t="s">
        <v>150</v>
      </c>
      <c r="B27" s="21" t="s">
        <v>157</v>
      </c>
      <c r="C27" s="74">
        <v>17500000</v>
      </c>
      <c r="D27" s="75"/>
      <c r="E27" s="75">
        <f>C27+D27</f>
        <v>17500000</v>
      </c>
      <c r="F27" s="74">
        <v>18400000</v>
      </c>
      <c r="G27" s="74">
        <v>19300000</v>
      </c>
    </row>
    <row r="28" spans="1:7" ht="61.5" customHeight="1" hidden="1">
      <c r="A28" s="104" t="s">
        <v>151</v>
      </c>
      <c r="B28" s="105" t="s">
        <v>158</v>
      </c>
      <c r="C28" s="106">
        <v>0</v>
      </c>
      <c r="D28" s="107"/>
      <c r="E28" s="107"/>
      <c r="F28" s="106">
        <v>0</v>
      </c>
      <c r="G28" s="106">
        <v>0</v>
      </c>
    </row>
    <row r="29" spans="1:7" ht="37.5">
      <c r="A29" s="43" t="s">
        <v>152</v>
      </c>
      <c r="B29" s="17" t="s">
        <v>159</v>
      </c>
      <c r="C29" s="73">
        <f>C30+C31</f>
        <v>8800000</v>
      </c>
      <c r="D29" s="73">
        <f>D30+D31</f>
        <v>0</v>
      </c>
      <c r="E29" s="73">
        <f>E30+E31</f>
        <v>8800000</v>
      </c>
      <c r="F29" s="73">
        <f>F30+F31</f>
        <v>9200000</v>
      </c>
      <c r="G29" s="73">
        <f>G30+G31</f>
        <v>9600000</v>
      </c>
    </row>
    <row r="30" spans="1:7" ht="42.75" customHeight="1">
      <c r="A30" s="96" t="s">
        <v>152</v>
      </c>
      <c r="B30" s="21" t="s">
        <v>160</v>
      </c>
      <c r="C30" s="69">
        <v>8800000</v>
      </c>
      <c r="D30" s="75">
        <v>0</v>
      </c>
      <c r="E30" s="75">
        <f>C30+D30</f>
        <v>8800000</v>
      </c>
      <c r="F30" s="69">
        <v>9200000</v>
      </c>
      <c r="G30" s="69">
        <v>9600000</v>
      </c>
    </row>
    <row r="31" spans="1:7" ht="63" customHeight="1" hidden="1">
      <c r="A31" s="104" t="s">
        <v>153</v>
      </c>
      <c r="B31" s="108" t="s">
        <v>161</v>
      </c>
      <c r="C31" s="106">
        <v>0</v>
      </c>
      <c r="D31" s="107"/>
      <c r="E31" s="67">
        <f>C31+D31</f>
        <v>0</v>
      </c>
      <c r="F31" s="106">
        <v>0</v>
      </c>
      <c r="G31" s="106">
        <v>0</v>
      </c>
    </row>
    <row r="32" spans="1:7" ht="42" customHeight="1">
      <c r="A32" s="45" t="s">
        <v>154</v>
      </c>
      <c r="B32" s="17" t="s">
        <v>162</v>
      </c>
      <c r="C32" s="84">
        <v>2200000</v>
      </c>
      <c r="D32" s="67">
        <v>0</v>
      </c>
      <c r="E32" s="67">
        <f>C32+D32</f>
        <v>2200000</v>
      </c>
      <c r="F32" s="84">
        <v>2250000</v>
      </c>
      <c r="G32" s="84">
        <v>2250000</v>
      </c>
    </row>
    <row r="33" spans="1:7" ht="18.75">
      <c r="A33" s="36" t="s">
        <v>12</v>
      </c>
      <c r="B33" s="15" t="s">
        <v>92</v>
      </c>
      <c r="C33" s="73">
        <f>C34+C35</f>
        <v>18000000</v>
      </c>
      <c r="D33" s="73">
        <f>D34+D35</f>
        <v>0</v>
      </c>
      <c r="E33" s="73">
        <f>E34+E35</f>
        <v>18000000</v>
      </c>
      <c r="F33" s="73">
        <f>F34+F35</f>
        <v>19000000</v>
      </c>
      <c r="G33" s="73">
        <f>G34+G35</f>
        <v>19800000</v>
      </c>
    </row>
    <row r="34" spans="1:7" ht="42" customHeight="1">
      <c r="A34" s="46" t="s">
        <v>12</v>
      </c>
      <c r="B34" s="22" t="s">
        <v>58</v>
      </c>
      <c r="C34" s="82">
        <v>18000000</v>
      </c>
      <c r="D34" s="67">
        <v>0</v>
      </c>
      <c r="E34" s="75">
        <f>C34+D34</f>
        <v>18000000</v>
      </c>
      <c r="F34" s="82">
        <v>19000000</v>
      </c>
      <c r="G34" s="82">
        <v>19800000</v>
      </c>
    </row>
    <row r="35" spans="1:7" ht="46.5" customHeight="1" hidden="1">
      <c r="A35" s="109" t="s">
        <v>59</v>
      </c>
      <c r="B35" s="110" t="s">
        <v>60</v>
      </c>
      <c r="C35" s="111">
        <v>0</v>
      </c>
      <c r="D35" s="107"/>
      <c r="E35" s="67">
        <f>C35+D35</f>
        <v>0</v>
      </c>
      <c r="F35" s="111">
        <v>0</v>
      </c>
      <c r="G35" s="111">
        <v>0</v>
      </c>
    </row>
    <row r="36" spans="1:7" ht="46.5" customHeight="1">
      <c r="A36" s="36" t="s">
        <v>176</v>
      </c>
      <c r="B36" s="15" t="s">
        <v>175</v>
      </c>
      <c r="C36" s="76">
        <v>640000</v>
      </c>
      <c r="D36" s="67">
        <v>0</v>
      </c>
      <c r="E36" s="67">
        <f>C36+D36</f>
        <v>640000</v>
      </c>
      <c r="F36" s="76">
        <v>670000</v>
      </c>
      <c r="G36" s="76">
        <v>700000</v>
      </c>
    </row>
    <row r="37" spans="1:7" ht="18.75" customHeight="1">
      <c r="A37" s="8" t="s">
        <v>14</v>
      </c>
      <c r="B37" s="13" t="s">
        <v>13</v>
      </c>
      <c r="C37" s="70">
        <f>C38+C39</f>
        <v>61980000</v>
      </c>
      <c r="D37" s="70">
        <f>D38+D39</f>
        <v>0</v>
      </c>
      <c r="E37" s="70">
        <f>E38+E39</f>
        <v>61980000</v>
      </c>
      <c r="F37" s="70">
        <f>F38+F39</f>
        <v>65100000</v>
      </c>
      <c r="G37" s="70">
        <f>G38+G39</f>
        <v>68280000</v>
      </c>
    </row>
    <row r="38" spans="1:7" ht="66.75" customHeight="1">
      <c r="A38" s="36" t="s">
        <v>47</v>
      </c>
      <c r="B38" s="15" t="s">
        <v>0</v>
      </c>
      <c r="C38" s="76">
        <v>9000000</v>
      </c>
      <c r="D38" s="67">
        <v>0</v>
      </c>
      <c r="E38" s="67">
        <f>C38+D38</f>
        <v>9000000</v>
      </c>
      <c r="F38" s="76">
        <v>9400000</v>
      </c>
      <c r="G38" s="76">
        <v>9800000</v>
      </c>
    </row>
    <row r="39" spans="1:7" ht="18.75">
      <c r="A39" s="47" t="s">
        <v>53</v>
      </c>
      <c r="B39" s="23" t="s">
        <v>121</v>
      </c>
      <c r="C39" s="73">
        <f>C40+C41</f>
        <v>52980000</v>
      </c>
      <c r="D39" s="73">
        <f>D40+D41</f>
        <v>0</v>
      </c>
      <c r="E39" s="73">
        <f>E40+E41</f>
        <v>52980000</v>
      </c>
      <c r="F39" s="73">
        <f>F40+F41</f>
        <v>55700000</v>
      </c>
      <c r="G39" s="73">
        <f>G40+G41</f>
        <v>58480000</v>
      </c>
    </row>
    <row r="40" spans="1:7" ht="72" customHeight="1">
      <c r="A40" s="120" t="s">
        <v>231</v>
      </c>
      <c r="B40" s="59" t="s">
        <v>232</v>
      </c>
      <c r="C40" s="67">
        <v>50330000</v>
      </c>
      <c r="D40" s="67">
        <v>0</v>
      </c>
      <c r="E40" s="67">
        <f>C40+D40</f>
        <v>50330000</v>
      </c>
      <c r="F40" s="67">
        <v>52915000</v>
      </c>
      <c r="G40" s="67">
        <v>55556000</v>
      </c>
    </row>
    <row r="41" spans="1:7" ht="72" customHeight="1">
      <c r="A41" s="120" t="s">
        <v>233</v>
      </c>
      <c r="B41" s="59" t="s">
        <v>234</v>
      </c>
      <c r="C41" s="67">
        <v>2650000</v>
      </c>
      <c r="D41" s="67">
        <v>0</v>
      </c>
      <c r="E41" s="67">
        <f>C41+D41</f>
        <v>2650000</v>
      </c>
      <c r="F41" s="67">
        <v>2785000</v>
      </c>
      <c r="G41" s="67">
        <v>2924000</v>
      </c>
    </row>
    <row r="42" spans="1:7" ht="18.75">
      <c r="A42" s="44" t="s">
        <v>16</v>
      </c>
      <c r="B42" s="13" t="s">
        <v>15</v>
      </c>
      <c r="C42" s="70">
        <f>SUM(C43:C45)</f>
        <v>3012000</v>
      </c>
      <c r="D42" s="70">
        <f>SUM(D43:D45)</f>
        <v>4000</v>
      </c>
      <c r="E42" s="70">
        <f>SUM(E43:E45)</f>
        <v>3016000</v>
      </c>
      <c r="F42" s="70">
        <f>F43+F44</f>
        <v>3012000</v>
      </c>
      <c r="G42" s="70">
        <f>G43+G44</f>
        <v>3112000</v>
      </c>
    </row>
    <row r="43" spans="1:7" ht="63.75" customHeight="1">
      <c r="A43" s="48" t="s">
        <v>48</v>
      </c>
      <c r="B43" s="13" t="s">
        <v>17</v>
      </c>
      <c r="C43" s="84">
        <v>3000000</v>
      </c>
      <c r="D43" s="67">
        <v>0</v>
      </c>
      <c r="E43" s="67">
        <f>C43+D43</f>
        <v>3000000</v>
      </c>
      <c r="F43" s="84">
        <v>3000000</v>
      </c>
      <c r="G43" s="84">
        <v>3100000</v>
      </c>
    </row>
    <row r="44" spans="1:7" ht="42.75" customHeight="1">
      <c r="A44" s="48" t="s">
        <v>187</v>
      </c>
      <c r="B44" s="13" t="s">
        <v>188</v>
      </c>
      <c r="C44" s="84">
        <v>12000</v>
      </c>
      <c r="D44" s="67">
        <v>0</v>
      </c>
      <c r="E44" s="67">
        <f>C44+D44</f>
        <v>12000</v>
      </c>
      <c r="F44" s="84">
        <v>12000</v>
      </c>
      <c r="G44" s="84">
        <v>12000</v>
      </c>
    </row>
    <row r="45" spans="1:7" ht="102.75" customHeight="1">
      <c r="A45" s="122" t="s">
        <v>240</v>
      </c>
      <c r="B45" s="37" t="s">
        <v>239</v>
      </c>
      <c r="C45" s="123">
        <v>0</v>
      </c>
      <c r="D45" s="124">
        <v>4000</v>
      </c>
      <c r="E45" s="124">
        <f>C45+D45</f>
        <v>4000</v>
      </c>
      <c r="F45" s="123">
        <v>0</v>
      </c>
      <c r="G45" s="123">
        <v>0</v>
      </c>
    </row>
    <row r="46" spans="1:7" ht="42.75" customHeight="1" hidden="1">
      <c r="A46" s="25" t="s">
        <v>146</v>
      </c>
      <c r="B46" s="26" t="s">
        <v>147</v>
      </c>
      <c r="C46" s="71">
        <f>C47</f>
        <v>0</v>
      </c>
      <c r="D46" s="71">
        <v>0</v>
      </c>
      <c r="E46" s="79">
        <f>C46+D46</f>
        <v>0</v>
      </c>
      <c r="F46" s="71">
        <f>F47</f>
        <v>0</v>
      </c>
      <c r="G46" s="71">
        <f>G47</f>
        <v>0</v>
      </c>
    </row>
    <row r="47" spans="1:7" ht="45" customHeight="1" hidden="1">
      <c r="A47" s="25" t="s">
        <v>209</v>
      </c>
      <c r="B47" s="26" t="s">
        <v>208</v>
      </c>
      <c r="C47" s="72">
        <v>0</v>
      </c>
      <c r="D47" s="72">
        <v>0</v>
      </c>
      <c r="E47" s="79">
        <f>C47+D47</f>
        <v>0</v>
      </c>
      <c r="F47" s="72">
        <v>0</v>
      </c>
      <c r="G47" s="72">
        <v>0</v>
      </c>
    </row>
    <row r="48" spans="1:7" ht="18.75">
      <c r="A48" s="11" t="s">
        <v>18</v>
      </c>
      <c r="B48" s="13"/>
      <c r="C48" s="70">
        <f>C49+C56+C62+C64+C70+C85</f>
        <v>281081317</v>
      </c>
      <c r="D48" s="70">
        <f>D49+D56+D62+D64+D70+D85</f>
        <v>3287160</v>
      </c>
      <c r="E48" s="70">
        <f>E49+E56+E62+E64+E70+E85</f>
        <v>284368477</v>
      </c>
      <c r="F48" s="70">
        <f>F49+F56+F62+F64+F70+F85</f>
        <v>288710789</v>
      </c>
      <c r="G48" s="70">
        <f>G49+G56+G62+G64+G70+G85</f>
        <v>287444718</v>
      </c>
    </row>
    <row r="49" spans="1:7" ht="43.5" customHeight="1">
      <c r="A49" s="24" t="s">
        <v>20</v>
      </c>
      <c r="B49" s="13" t="s">
        <v>19</v>
      </c>
      <c r="C49" s="70">
        <f>C50+C54+C55</f>
        <v>242172229</v>
      </c>
      <c r="D49" s="70">
        <f>D50+D54+D55</f>
        <v>925400</v>
      </c>
      <c r="E49" s="70">
        <f>E50+E54+E55</f>
        <v>243097629</v>
      </c>
      <c r="F49" s="70">
        <f>F50+F54+F55</f>
        <v>242178229</v>
      </c>
      <c r="G49" s="70">
        <f>G50+G54+G55</f>
        <v>242180229</v>
      </c>
    </row>
    <row r="50" spans="1:7" ht="104.25" customHeight="1">
      <c r="A50" s="24" t="s">
        <v>57</v>
      </c>
      <c r="B50" s="13" t="s">
        <v>21</v>
      </c>
      <c r="C50" s="73">
        <f>C51+C52+C53</f>
        <v>241696825</v>
      </c>
      <c r="D50" s="73">
        <f>D51+D52+D53</f>
        <v>0</v>
      </c>
      <c r="E50" s="73">
        <f>E51+E52+E53</f>
        <v>241696825</v>
      </c>
      <c r="F50" s="73">
        <f>F51+F52+F53</f>
        <v>241696825</v>
      </c>
      <c r="G50" s="73">
        <f>G51+G52+G53</f>
        <v>241696825</v>
      </c>
    </row>
    <row r="51" spans="1:7" ht="83.25" customHeight="1">
      <c r="A51" s="48" t="s">
        <v>122</v>
      </c>
      <c r="B51" s="44" t="s">
        <v>86</v>
      </c>
      <c r="C51" s="68">
        <v>212745125</v>
      </c>
      <c r="D51" s="67">
        <v>0</v>
      </c>
      <c r="E51" s="67">
        <f>C51+D51</f>
        <v>212745125</v>
      </c>
      <c r="F51" s="68">
        <v>212745125</v>
      </c>
      <c r="G51" s="68">
        <v>212745125</v>
      </c>
    </row>
    <row r="52" spans="1:7" ht="89.25" customHeight="1">
      <c r="A52" s="45" t="s">
        <v>54</v>
      </c>
      <c r="B52" s="42" t="s">
        <v>2</v>
      </c>
      <c r="C52" s="68">
        <v>164700</v>
      </c>
      <c r="D52" s="67">
        <v>0</v>
      </c>
      <c r="E52" s="67">
        <f>C52+D52</f>
        <v>164700</v>
      </c>
      <c r="F52" s="68">
        <v>164700</v>
      </c>
      <c r="G52" s="68">
        <v>164700</v>
      </c>
    </row>
    <row r="53" spans="1:7" ht="51" customHeight="1">
      <c r="A53" s="45" t="s">
        <v>223</v>
      </c>
      <c r="B53" s="49" t="s">
        <v>222</v>
      </c>
      <c r="C53" s="68">
        <v>28787000</v>
      </c>
      <c r="D53" s="67">
        <v>0</v>
      </c>
      <c r="E53" s="67">
        <f>C53+D53</f>
        <v>28787000</v>
      </c>
      <c r="F53" s="68">
        <v>28787000</v>
      </c>
      <c r="G53" s="68">
        <v>28787000</v>
      </c>
    </row>
    <row r="54" spans="1:7" ht="64.5" customHeight="1">
      <c r="A54" s="48" t="s">
        <v>35</v>
      </c>
      <c r="B54" s="49" t="s">
        <v>34</v>
      </c>
      <c r="C54" s="68">
        <v>40000</v>
      </c>
      <c r="D54" s="67">
        <v>821600</v>
      </c>
      <c r="E54" s="67">
        <f>C54+D54</f>
        <v>861600</v>
      </c>
      <c r="F54" s="68">
        <v>46000</v>
      </c>
      <c r="G54" s="68">
        <v>48000</v>
      </c>
    </row>
    <row r="55" spans="1:7" ht="83.25" customHeight="1">
      <c r="A55" s="45" t="s">
        <v>55</v>
      </c>
      <c r="B55" s="42" t="s">
        <v>1</v>
      </c>
      <c r="C55" s="68">
        <f>400000+35404</f>
        <v>435404</v>
      </c>
      <c r="D55" s="67">
        <v>103800</v>
      </c>
      <c r="E55" s="67">
        <f>C55+D55</f>
        <v>539204</v>
      </c>
      <c r="F55" s="68">
        <f>400000+35404</f>
        <v>435404</v>
      </c>
      <c r="G55" s="68">
        <f>400000+35404</f>
        <v>435404</v>
      </c>
    </row>
    <row r="56" spans="1:7" ht="37.5" customHeight="1">
      <c r="A56" s="24" t="s">
        <v>26</v>
      </c>
      <c r="B56" s="8" t="s">
        <v>27</v>
      </c>
      <c r="C56" s="98">
        <f>C57</f>
        <v>32210000</v>
      </c>
      <c r="D56" s="98">
        <f>D57</f>
        <v>0</v>
      </c>
      <c r="E56" s="98">
        <f>E57</f>
        <v>32210000</v>
      </c>
      <c r="F56" s="98">
        <f>F57</f>
        <v>41250000</v>
      </c>
      <c r="G56" s="98">
        <f>G57</f>
        <v>41250000</v>
      </c>
    </row>
    <row r="57" spans="1:7" ht="24" customHeight="1">
      <c r="A57" s="24" t="s">
        <v>28</v>
      </c>
      <c r="B57" s="8" t="s">
        <v>29</v>
      </c>
      <c r="C57" s="99">
        <f>C58+C59+C60+C61</f>
        <v>32210000</v>
      </c>
      <c r="D57" s="99">
        <f>D58+D59+D60+D61</f>
        <v>0</v>
      </c>
      <c r="E57" s="99">
        <f>E58+E59+E60+E61</f>
        <v>32210000</v>
      </c>
      <c r="F57" s="99">
        <f>F58+F59+F60+F61</f>
        <v>41250000</v>
      </c>
      <c r="G57" s="99">
        <f>G58+G59+G60+G61</f>
        <v>41250000</v>
      </c>
    </row>
    <row r="58" spans="1:7" ht="43.5" customHeight="1">
      <c r="A58" s="46" t="s">
        <v>129</v>
      </c>
      <c r="B58" s="39" t="s">
        <v>130</v>
      </c>
      <c r="C58" s="81">
        <v>700000</v>
      </c>
      <c r="D58" s="95">
        <v>0</v>
      </c>
      <c r="E58" s="75">
        <f>C58+D58</f>
        <v>700000</v>
      </c>
      <c r="F58" s="81">
        <v>756250</v>
      </c>
      <c r="G58" s="81">
        <v>756250</v>
      </c>
    </row>
    <row r="59" spans="1:7" ht="42.75" customHeight="1">
      <c r="A59" s="46" t="s">
        <v>131</v>
      </c>
      <c r="B59" s="39" t="s">
        <v>132</v>
      </c>
      <c r="C59" s="81">
        <v>180000</v>
      </c>
      <c r="D59" s="95">
        <v>0</v>
      </c>
      <c r="E59" s="75">
        <f>C59+D59</f>
        <v>180000</v>
      </c>
      <c r="F59" s="81">
        <v>165000</v>
      </c>
      <c r="G59" s="81">
        <v>165000</v>
      </c>
    </row>
    <row r="60" spans="1:7" ht="33.75" customHeight="1">
      <c r="A60" s="46" t="s">
        <v>133</v>
      </c>
      <c r="B60" s="39" t="s">
        <v>135</v>
      </c>
      <c r="C60" s="81">
        <v>15330000</v>
      </c>
      <c r="D60" s="95">
        <v>0</v>
      </c>
      <c r="E60" s="75">
        <f>C60+D60</f>
        <v>15330000</v>
      </c>
      <c r="F60" s="81">
        <v>21078750</v>
      </c>
      <c r="G60" s="81">
        <v>21078750</v>
      </c>
    </row>
    <row r="61" spans="1:7" ht="31.5" customHeight="1">
      <c r="A61" s="46" t="s">
        <v>134</v>
      </c>
      <c r="B61" s="39" t="s">
        <v>136</v>
      </c>
      <c r="C61" s="81">
        <v>16000000</v>
      </c>
      <c r="D61" s="95">
        <v>0</v>
      </c>
      <c r="E61" s="75">
        <f>C61+D61</f>
        <v>16000000</v>
      </c>
      <c r="F61" s="81">
        <v>19250000</v>
      </c>
      <c r="G61" s="81">
        <v>19250000</v>
      </c>
    </row>
    <row r="62" spans="1:8" ht="37.5">
      <c r="A62" s="24" t="s">
        <v>88</v>
      </c>
      <c r="B62" s="13" t="s">
        <v>22</v>
      </c>
      <c r="C62" s="70">
        <f>C63</f>
        <v>95700</v>
      </c>
      <c r="D62" s="70">
        <f>D63</f>
        <v>344100</v>
      </c>
      <c r="E62" s="70">
        <f>E63</f>
        <v>439800</v>
      </c>
      <c r="F62" s="70">
        <f>F63</f>
        <v>54900</v>
      </c>
      <c r="G62" s="70">
        <f>G63</f>
        <v>0</v>
      </c>
      <c r="H62" s="1"/>
    </row>
    <row r="63" spans="1:9" ht="45" customHeight="1">
      <c r="A63" s="36" t="s">
        <v>90</v>
      </c>
      <c r="B63" s="37" t="s">
        <v>89</v>
      </c>
      <c r="C63" s="67">
        <v>95700</v>
      </c>
      <c r="D63" s="124">
        <f>23100+321000</f>
        <v>344100</v>
      </c>
      <c r="E63" s="67">
        <f>C63+D63</f>
        <v>439800</v>
      </c>
      <c r="F63" s="67">
        <v>54900</v>
      </c>
      <c r="G63" s="67">
        <v>0</v>
      </c>
      <c r="H63" s="97"/>
      <c r="I63" s="78"/>
    </row>
    <row r="64" spans="1:7" ht="37.5" customHeight="1">
      <c r="A64" s="24" t="s">
        <v>36</v>
      </c>
      <c r="B64" s="13" t="s">
        <v>37</v>
      </c>
      <c r="C64" s="70">
        <f>SUM(C65:C69)</f>
        <v>4934388</v>
      </c>
      <c r="D64" s="70">
        <f>SUM(D65:D69)</f>
        <v>1703660</v>
      </c>
      <c r="E64" s="70">
        <f>SUM(E65:E69)</f>
        <v>6638048</v>
      </c>
      <c r="F64" s="70">
        <f>F65+F66+F68+F69</f>
        <v>3514760</v>
      </c>
      <c r="G64" s="70">
        <f>G65+G66+G68+G69</f>
        <v>2236589</v>
      </c>
    </row>
    <row r="65" spans="1:7" ht="84.75" customHeight="1">
      <c r="A65" s="48" t="s">
        <v>246</v>
      </c>
      <c r="B65" s="49" t="s">
        <v>245</v>
      </c>
      <c r="C65" s="67">
        <v>0</v>
      </c>
      <c r="D65" s="67">
        <v>308200</v>
      </c>
      <c r="E65" s="67">
        <f>C65+D65</f>
        <v>308200</v>
      </c>
      <c r="F65" s="67">
        <v>0</v>
      </c>
      <c r="G65" s="67">
        <v>0</v>
      </c>
    </row>
    <row r="66" spans="1:7" ht="102" customHeight="1">
      <c r="A66" s="48" t="s">
        <v>56</v>
      </c>
      <c r="B66" s="49" t="s">
        <v>87</v>
      </c>
      <c r="C66" s="67">
        <v>4934388</v>
      </c>
      <c r="D66" s="67">
        <v>615000</v>
      </c>
      <c r="E66" s="67">
        <f>C66+D66</f>
        <v>5549388</v>
      </c>
      <c r="F66" s="76">
        <v>3514760</v>
      </c>
      <c r="G66" s="76">
        <v>2236589</v>
      </c>
    </row>
    <row r="67" spans="1:7" ht="75.75" customHeight="1">
      <c r="A67" s="36" t="s">
        <v>242</v>
      </c>
      <c r="B67" s="37" t="s">
        <v>241</v>
      </c>
      <c r="C67" s="124">
        <v>0</v>
      </c>
      <c r="D67" s="124">
        <v>20000</v>
      </c>
      <c r="E67" s="124">
        <f>C67+D67</f>
        <v>20000</v>
      </c>
      <c r="F67" s="124">
        <v>0</v>
      </c>
      <c r="G67" s="124">
        <v>0</v>
      </c>
    </row>
    <row r="68" spans="1:7" ht="52.5" customHeight="1">
      <c r="A68" s="36" t="s">
        <v>163</v>
      </c>
      <c r="B68" s="37" t="s">
        <v>164</v>
      </c>
      <c r="C68" s="123">
        <v>0</v>
      </c>
      <c r="D68" s="124">
        <v>760460</v>
      </c>
      <c r="E68" s="124">
        <f>C68+D68</f>
        <v>760460</v>
      </c>
      <c r="F68" s="123">
        <v>0</v>
      </c>
      <c r="G68" s="123">
        <v>0</v>
      </c>
    </row>
    <row r="69" spans="1:7" ht="63.75" customHeight="1" hidden="1">
      <c r="A69" s="50" t="s">
        <v>190</v>
      </c>
      <c r="B69" s="40" t="s">
        <v>189</v>
      </c>
      <c r="C69" s="113">
        <v>0</v>
      </c>
      <c r="D69" s="103">
        <v>0</v>
      </c>
      <c r="E69" s="103">
        <f>C69+D69</f>
        <v>0</v>
      </c>
      <c r="F69" s="113">
        <v>0</v>
      </c>
      <c r="G69" s="113">
        <v>0</v>
      </c>
    </row>
    <row r="70" spans="1:7" ht="28.5" customHeight="1">
      <c r="A70" s="24" t="s">
        <v>24</v>
      </c>
      <c r="B70" s="13" t="s">
        <v>23</v>
      </c>
      <c r="C70" s="70">
        <f>C71+C72+C73+C74+C75+C76+C77+C78+C79+C81+C82+C83+C84</f>
        <v>1669000</v>
      </c>
      <c r="D70" s="70">
        <f>D71+D72+D73+D74+D75+D76+D77+D78+D79+D81+D82+D83+D84</f>
        <v>314000</v>
      </c>
      <c r="E70" s="70">
        <f>E71+E72+E73+E74+E75+E76+E77+E78+E79+E81+E82+E83+E84</f>
        <v>1983000</v>
      </c>
      <c r="F70" s="70">
        <f>F71+F72+F73+F74+F75+F76+F77+F78+F79+F81+F83+F84</f>
        <v>1712900</v>
      </c>
      <c r="G70" s="70">
        <f>G71+G72+G73+G74+G75+G76+G77+G78+G79+G81+G83+G84</f>
        <v>1777900</v>
      </c>
    </row>
    <row r="71" spans="1:7" ht="87.75" customHeight="1">
      <c r="A71" s="45" t="s">
        <v>192</v>
      </c>
      <c r="B71" s="17" t="s">
        <v>42</v>
      </c>
      <c r="C71" s="84">
        <v>50000</v>
      </c>
      <c r="D71" s="67">
        <v>0</v>
      </c>
      <c r="E71" s="67">
        <f aca="true" t="shared" si="0" ref="E71:E78">C71+D71</f>
        <v>50000</v>
      </c>
      <c r="F71" s="84">
        <v>50000</v>
      </c>
      <c r="G71" s="84">
        <v>50000</v>
      </c>
    </row>
    <row r="72" spans="1:7" ht="63.75" customHeight="1">
      <c r="A72" s="45" t="s">
        <v>43</v>
      </c>
      <c r="B72" s="17" t="s">
        <v>44</v>
      </c>
      <c r="C72" s="84">
        <v>10000</v>
      </c>
      <c r="D72" s="67">
        <v>0</v>
      </c>
      <c r="E72" s="67">
        <f t="shared" si="0"/>
        <v>10000</v>
      </c>
      <c r="F72" s="84">
        <v>10000</v>
      </c>
      <c r="G72" s="84">
        <v>10000</v>
      </c>
    </row>
    <row r="73" spans="1:7" ht="69" customHeight="1" hidden="1">
      <c r="A73" s="50" t="s">
        <v>61</v>
      </c>
      <c r="B73" s="114" t="s">
        <v>33</v>
      </c>
      <c r="C73" s="115">
        <v>0</v>
      </c>
      <c r="D73" s="103"/>
      <c r="E73" s="67">
        <f t="shared" si="0"/>
        <v>0</v>
      </c>
      <c r="F73" s="115">
        <v>0</v>
      </c>
      <c r="G73" s="115">
        <v>0</v>
      </c>
    </row>
    <row r="74" spans="1:7" ht="69" customHeight="1" hidden="1">
      <c r="A74" s="50" t="s">
        <v>220</v>
      </c>
      <c r="B74" s="114" t="s">
        <v>221</v>
      </c>
      <c r="C74" s="103">
        <v>0</v>
      </c>
      <c r="D74" s="103"/>
      <c r="E74" s="67">
        <f t="shared" si="0"/>
        <v>0</v>
      </c>
      <c r="F74" s="115">
        <v>0</v>
      </c>
      <c r="G74" s="115">
        <v>0</v>
      </c>
    </row>
    <row r="75" spans="1:7" ht="87" customHeight="1" hidden="1">
      <c r="A75" s="116" t="s">
        <v>139</v>
      </c>
      <c r="B75" s="114" t="s">
        <v>128</v>
      </c>
      <c r="C75" s="117">
        <v>0</v>
      </c>
      <c r="D75" s="103"/>
      <c r="E75" s="67">
        <f t="shared" si="0"/>
        <v>0</v>
      </c>
      <c r="F75" s="117">
        <v>0</v>
      </c>
      <c r="G75" s="117">
        <v>0</v>
      </c>
    </row>
    <row r="76" spans="1:7" ht="51.75" customHeight="1" hidden="1">
      <c r="A76" s="50" t="s">
        <v>217</v>
      </c>
      <c r="B76" s="63" t="s">
        <v>216</v>
      </c>
      <c r="C76" s="113">
        <v>0</v>
      </c>
      <c r="D76" s="103"/>
      <c r="E76" s="67">
        <f t="shared" si="0"/>
        <v>0</v>
      </c>
      <c r="F76" s="113">
        <v>0</v>
      </c>
      <c r="G76" s="113">
        <v>0</v>
      </c>
    </row>
    <row r="77" spans="1:7" ht="36.75" customHeight="1">
      <c r="A77" s="45" t="s">
        <v>46</v>
      </c>
      <c r="B77" s="8" t="s">
        <v>45</v>
      </c>
      <c r="C77" s="84">
        <v>55000</v>
      </c>
      <c r="D77" s="67">
        <v>0</v>
      </c>
      <c r="E77" s="67">
        <f t="shared" si="0"/>
        <v>55000</v>
      </c>
      <c r="F77" s="84">
        <v>65000</v>
      </c>
      <c r="G77" s="84">
        <v>70000</v>
      </c>
    </row>
    <row r="78" spans="1:7" ht="66" customHeight="1">
      <c r="A78" s="45" t="s">
        <v>184</v>
      </c>
      <c r="B78" s="8" t="s">
        <v>141</v>
      </c>
      <c r="C78" s="73">
        <v>585000</v>
      </c>
      <c r="D78" s="67">
        <v>0</v>
      </c>
      <c r="E78" s="67">
        <f t="shared" si="0"/>
        <v>585000</v>
      </c>
      <c r="F78" s="73">
        <v>590000</v>
      </c>
      <c r="G78" s="73">
        <v>595000</v>
      </c>
    </row>
    <row r="79" spans="1:7" ht="41.25" customHeight="1">
      <c r="A79" s="51" t="s">
        <v>120</v>
      </c>
      <c r="B79" s="28" t="s">
        <v>32</v>
      </c>
      <c r="C79" s="73">
        <f>C80</f>
        <v>55000</v>
      </c>
      <c r="D79" s="73">
        <f>D80</f>
        <v>0</v>
      </c>
      <c r="E79" s="73">
        <f>E80</f>
        <v>55000</v>
      </c>
      <c r="F79" s="73">
        <f>F80</f>
        <v>60000</v>
      </c>
      <c r="G79" s="73">
        <f>G80</f>
        <v>65000</v>
      </c>
    </row>
    <row r="80" spans="1:7" ht="45.75" customHeight="1">
      <c r="A80" s="46" t="s">
        <v>126</v>
      </c>
      <c r="B80" s="27" t="s">
        <v>91</v>
      </c>
      <c r="C80" s="83">
        <v>55000</v>
      </c>
      <c r="D80" s="95">
        <v>0</v>
      </c>
      <c r="E80" s="75">
        <f>C80+D80</f>
        <v>55000</v>
      </c>
      <c r="F80" s="83">
        <v>60000</v>
      </c>
      <c r="G80" s="83">
        <v>65000</v>
      </c>
    </row>
    <row r="81" spans="1:7" ht="68.25" customHeight="1">
      <c r="A81" s="36" t="s">
        <v>143</v>
      </c>
      <c r="B81" s="38" t="s">
        <v>142</v>
      </c>
      <c r="C81" s="68">
        <v>15000</v>
      </c>
      <c r="D81" s="67">
        <v>0</v>
      </c>
      <c r="E81" s="67">
        <f>C81+D81</f>
        <v>15000</v>
      </c>
      <c r="F81" s="68">
        <v>15000</v>
      </c>
      <c r="G81" s="68">
        <v>15000</v>
      </c>
    </row>
    <row r="82" spans="1:7" ht="79.5" customHeight="1">
      <c r="A82" s="45" t="s">
        <v>244</v>
      </c>
      <c r="B82" s="38" t="s">
        <v>243</v>
      </c>
      <c r="C82" s="123">
        <v>0</v>
      </c>
      <c r="D82" s="124">
        <v>83000</v>
      </c>
      <c r="E82" s="124">
        <f>C82+D82</f>
        <v>83000</v>
      </c>
      <c r="F82" s="123">
        <v>0</v>
      </c>
      <c r="G82" s="123">
        <v>0</v>
      </c>
    </row>
    <row r="83" spans="1:7" ht="69" customHeight="1">
      <c r="A83" s="36" t="s">
        <v>165</v>
      </c>
      <c r="B83" s="23" t="s">
        <v>166</v>
      </c>
      <c r="C83" s="84">
        <v>1000</v>
      </c>
      <c r="D83" s="67">
        <v>0</v>
      </c>
      <c r="E83" s="67">
        <f>C83+D83</f>
        <v>1000</v>
      </c>
      <c r="F83" s="84">
        <v>1000</v>
      </c>
      <c r="G83" s="84">
        <v>1000</v>
      </c>
    </row>
    <row r="84" spans="1:9" ht="81" customHeight="1">
      <c r="A84" s="48" t="s">
        <v>31</v>
      </c>
      <c r="B84" s="13" t="s">
        <v>30</v>
      </c>
      <c r="C84" s="67">
        <f>596900+25000+250000+26100</f>
        <v>898000</v>
      </c>
      <c r="D84" s="67">
        <v>231000</v>
      </c>
      <c r="E84" s="67">
        <f>C84+D84</f>
        <v>1129000</v>
      </c>
      <c r="F84" s="67">
        <f>596900+25000+300000+0</f>
        <v>921900</v>
      </c>
      <c r="G84" s="67">
        <f>596900+25000+350000+0</f>
        <v>971900</v>
      </c>
      <c r="I84" s="1"/>
    </row>
    <row r="85" spans="1:7" ht="25.5" customHeight="1" hidden="1">
      <c r="A85" s="25" t="s">
        <v>52</v>
      </c>
      <c r="B85" s="26" t="s">
        <v>51</v>
      </c>
      <c r="C85" s="71">
        <f>C86</f>
        <v>0</v>
      </c>
      <c r="D85" s="71"/>
      <c r="E85" s="71"/>
      <c r="F85" s="71">
        <f>F86</f>
        <v>0</v>
      </c>
      <c r="G85" s="71">
        <f>G86</f>
        <v>0</v>
      </c>
    </row>
    <row r="86" spans="1:7" ht="35.25" customHeight="1" hidden="1">
      <c r="A86" s="25" t="s">
        <v>50</v>
      </c>
      <c r="B86" s="26" t="s">
        <v>49</v>
      </c>
      <c r="C86" s="77">
        <v>0</v>
      </c>
      <c r="D86" s="77"/>
      <c r="E86" s="77"/>
      <c r="F86" s="77">
        <v>0</v>
      </c>
      <c r="G86" s="77">
        <v>0</v>
      </c>
    </row>
    <row r="87" spans="1:7" ht="32.25" customHeight="1">
      <c r="A87" s="29" t="s">
        <v>62</v>
      </c>
      <c r="B87" s="30" t="s">
        <v>63</v>
      </c>
      <c r="C87" s="89">
        <f>C88+C91+C143+C145</f>
        <v>519497476</v>
      </c>
      <c r="D87" s="89">
        <f>D88+D91+D143+D145</f>
        <v>17877460</v>
      </c>
      <c r="E87" s="89">
        <f>E88+E91+E143+E145</f>
        <v>537374936</v>
      </c>
      <c r="F87" s="89">
        <f>F88+F91+F143+F145</f>
        <v>538045629</v>
      </c>
      <c r="G87" s="89">
        <f>G88+G91+G143+G145</f>
        <v>541710600</v>
      </c>
    </row>
    <row r="88" spans="1:7" ht="32.25" customHeight="1">
      <c r="A88" s="29" t="s">
        <v>93</v>
      </c>
      <c r="B88" s="30" t="s">
        <v>94</v>
      </c>
      <c r="C88" s="85">
        <f aca="true" t="shared" si="1" ref="C88:G89">C89</f>
        <v>3405779</v>
      </c>
      <c r="D88" s="85">
        <f t="shared" si="1"/>
        <v>959915</v>
      </c>
      <c r="E88" s="85">
        <f t="shared" si="1"/>
        <v>4365694</v>
      </c>
      <c r="F88" s="87">
        <f t="shared" si="1"/>
        <v>795529</v>
      </c>
      <c r="G88" s="87">
        <f t="shared" si="1"/>
        <v>0</v>
      </c>
    </row>
    <row r="89" spans="1:7" ht="43.5" customHeight="1">
      <c r="A89" s="18" t="s">
        <v>95</v>
      </c>
      <c r="B89" s="15" t="s">
        <v>113</v>
      </c>
      <c r="C89" s="85">
        <f t="shared" si="1"/>
        <v>3405779</v>
      </c>
      <c r="D89" s="85">
        <f t="shared" si="1"/>
        <v>959915</v>
      </c>
      <c r="E89" s="85">
        <f t="shared" si="1"/>
        <v>4365694</v>
      </c>
      <c r="F89" s="87">
        <f t="shared" si="1"/>
        <v>795529</v>
      </c>
      <c r="G89" s="87">
        <f t="shared" si="1"/>
        <v>0</v>
      </c>
    </row>
    <row r="90" spans="1:7" ht="38.25" customHeight="1">
      <c r="A90" s="36" t="s">
        <v>123</v>
      </c>
      <c r="B90" s="15" t="s">
        <v>96</v>
      </c>
      <c r="C90" s="73">
        <v>3405779</v>
      </c>
      <c r="D90" s="67">
        <v>959915</v>
      </c>
      <c r="E90" s="67">
        <f>C90+D90</f>
        <v>4365694</v>
      </c>
      <c r="F90" s="76">
        <v>795529</v>
      </c>
      <c r="G90" s="76">
        <v>0</v>
      </c>
    </row>
    <row r="91" spans="1:7" ht="50.25" customHeight="1">
      <c r="A91" s="60" t="s">
        <v>64</v>
      </c>
      <c r="B91" s="61" t="s">
        <v>65</v>
      </c>
      <c r="C91" s="88">
        <f>C92+C95+C104+C139</f>
        <v>465976972</v>
      </c>
      <c r="D91" s="88">
        <f>D92+D95+D104+D139</f>
        <v>-13844772</v>
      </c>
      <c r="E91" s="88">
        <f>E92+E95+E104+E139</f>
        <v>452132200</v>
      </c>
      <c r="F91" s="88">
        <f>F92+F95+F104+F139</f>
        <v>483070100</v>
      </c>
      <c r="G91" s="88">
        <f>G92+G95+G104+G139</f>
        <v>482460600</v>
      </c>
    </row>
    <row r="92" spans="1:7" ht="44.25" customHeight="1">
      <c r="A92" s="60" t="s">
        <v>66</v>
      </c>
      <c r="B92" s="52" t="s">
        <v>67</v>
      </c>
      <c r="C92" s="89">
        <f>C93+C94</f>
        <v>9371000</v>
      </c>
      <c r="D92" s="89">
        <f>D93+D94</f>
        <v>0</v>
      </c>
      <c r="E92" s="89">
        <f>E93+E94</f>
        <v>9371000</v>
      </c>
      <c r="F92" s="89">
        <f>F93+F94</f>
        <v>9371000</v>
      </c>
      <c r="G92" s="89">
        <f>G93+G94</f>
        <v>9339000</v>
      </c>
    </row>
    <row r="93" spans="1:7" ht="42" customHeight="1">
      <c r="A93" s="62" t="s">
        <v>100</v>
      </c>
      <c r="B93" s="38" t="s">
        <v>68</v>
      </c>
      <c r="C93" s="68">
        <v>9371000</v>
      </c>
      <c r="D93" s="67">
        <v>0</v>
      </c>
      <c r="E93" s="67">
        <f>C93+D93</f>
        <v>9371000</v>
      </c>
      <c r="F93" s="68">
        <v>9371000</v>
      </c>
      <c r="G93" s="68">
        <v>9339000</v>
      </c>
    </row>
    <row r="94" spans="1:7" ht="48" customHeight="1" hidden="1">
      <c r="A94" s="64" t="s">
        <v>205</v>
      </c>
      <c r="B94" s="63" t="s">
        <v>204</v>
      </c>
      <c r="C94" s="80">
        <v>0</v>
      </c>
      <c r="D94" s="67"/>
      <c r="E94" s="67"/>
      <c r="F94" s="68">
        <v>0</v>
      </c>
      <c r="G94" s="80">
        <v>0</v>
      </c>
    </row>
    <row r="95" spans="1:7" ht="48" customHeight="1">
      <c r="A95" s="53" t="s">
        <v>173</v>
      </c>
      <c r="B95" s="52" t="s">
        <v>69</v>
      </c>
      <c r="C95" s="89">
        <f aca="true" t="shared" si="2" ref="C95:G96">C96</f>
        <v>6049672</v>
      </c>
      <c r="D95" s="89">
        <f t="shared" si="2"/>
        <v>-600372</v>
      </c>
      <c r="E95" s="89">
        <f t="shared" si="2"/>
        <v>5449300</v>
      </c>
      <c r="F95" s="89">
        <f t="shared" si="2"/>
        <v>4987500</v>
      </c>
      <c r="G95" s="89">
        <f t="shared" si="2"/>
        <v>5024500</v>
      </c>
    </row>
    <row r="96" spans="1:7" ht="18.75" customHeight="1">
      <c r="A96" s="53" t="s">
        <v>70</v>
      </c>
      <c r="B96" s="52" t="s">
        <v>71</v>
      </c>
      <c r="C96" s="88">
        <f t="shared" si="2"/>
        <v>6049672</v>
      </c>
      <c r="D96" s="88">
        <f t="shared" si="2"/>
        <v>-600372</v>
      </c>
      <c r="E96" s="88">
        <f t="shared" si="2"/>
        <v>5449300</v>
      </c>
      <c r="F96" s="88">
        <f t="shared" si="2"/>
        <v>4987500</v>
      </c>
      <c r="G96" s="88">
        <f t="shared" si="2"/>
        <v>5024500</v>
      </c>
    </row>
    <row r="97" spans="1:7" ht="27" customHeight="1">
      <c r="A97" s="36" t="s">
        <v>72</v>
      </c>
      <c r="B97" s="37" t="s">
        <v>73</v>
      </c>
      <c r="C97" s="90">
        <f>SUM(C98:C103)</f>
        <v>6049672</v>
      </c>
      <c r="D97" s="90">
        <f>SUM(D98:D103)</f>
        <v>-600372</v>
      </c>
      <c r="E97" s="90">
        <f>SUM(E98:E103)</f>
        <v>5449300</v>
      </c>
      <c r="F97" s="90">
        <f>SUM(F98:F103)</f>
        <v>4987500</v>
      </c>
      <c r="G97" s="90">
        <f>SUM(G98:G103)</f>
        <v>5024500</v>
      </c>
    </row>
    <row r="98" spans="1:7" ht="84.75" customHeight="1">
      <c r="A98" s="36" t="s">
        <v>101</v>
      </c>
      <c r="B98" s="37" t="s">
        <v>73</v>
      </c>
      <c r="C98" s="68">
        <v>569500</v>
      </c>
      <c r="D98" s="67">
        <v>31400</v>
      </c>
      <c r="E98" s="67">
        <f aca="true" t="shared" si="3" ref="E98:E103">C98+D98</f>
        <v>600900</v>
      </c>
      <c r="F98" s="68">
        <v>553600</v>
      </c>
      <c r="G98" s="68">
        <v>517400</v>
      </c>
    </row>
    <row r="99" spans="1:7" ht="75.75" customHeight="1">
      <c r="A99" s="36" t="s">
        <v>102</v>
      </c>
      <c r="B99" s="37" t="s">
        <v>73</v>
      </c>
      <c r="C99" s="68">
        <v>1806000</v>
      </c>
      <c r="D99" s="67">
        <v>0</v>
      </c>
      <c r="E99" s="67">
        <f t="shared" si="3"/>
        <v>1806000</v>
      </c>
      <c r="F99" s="68">
        <v>1936500</v>
      </c>
      <c r="G99" s="68">
        <v>2009700</v>
      </c>
    </row>
    <row r="100" spans="1:7" s="10" customFormat="1" ht="54" customHeight="1">
      <c r="A100" s="36" t="s">
        <v>171</v>
      </c>
      <c r="B100" s="38" t="s">
        <v>73</v>
      </c>
      <c r="C100" s="68">
        <v>2486000</v>
      </c>
      <c r="D100" s="67">
        <v>0</v>
      </c>
      <c r="E100" s="67">
        <f t="shared" si="3"/>
        <v>2486000</v>
      </c>
      <c r="F100" s="68">
        <v>2486000</v>
      </c>
      <c r="G100" s="68">
        <v>2486000</v>
      </c>
    </row>
    <row r="101" spans="1:7" s="10" customFormat="1" ht="64.5" customHeight="1">
      <c r="A101" s="36" t="s">
        <v>225</v>
      </c>
      <c r="B101" s="54" t="s">
        <v>73</v>
      </c>
      <c r="C101" s="68">
        <v>11400</v>
      </c>
      <c r="D101" s="67">
        <v>0</v>
      </c>
      <c r="E101" s="67">
        <f t="shared" si="3"/>
        <v>11400</v>
      </c>
      <c r="F101" s="68">
        <v>11400</v>
      </c>
      <c r="G101" s="68">
        <v>11400</v>
      </c>
    </row>
    <row r="102" spans="1:7" s="10" customFormat="1" ht="51.75" customHeight="1" hidden="1">
      <c r="A102" s="36" t="s">
        <v>214</v>
      </c>
      <c r="B102" s="38" t="s">
        <v>73</v>
      </c>
      <c r="C102" s="68">
        <v>1176772</v>
      </c>
      <c r="D102" s="67">
        <v>-1176772</v>
      </c>
      <c r="E102" s="67">
        <f t="shared" si="3"/>
        <v>0</v>
      </c>
      <c r="F102" s="68">
        <v>0</v>
      </c>
      <c r="G102" s="68">
        <v>0</v>
      </c>
    </row>
    <row r="103" spans="1:7" s="10" customFormat="1" ht="75.75" customHeight="1">
      <c r="A103" s="36" t="s">
        <v>235</v>
      </c>
      <c r="B103" s="38" t="s">
        <v>73</v>
      </c>
      <c r="C103" s="123">
        <v>0</v>
      </c>
      <c r="D103" s="124">
        <v>545000</v>
      </c>
      <c r="E103" s="124">
        <f t="shared" si="3"/>
        <v>545000</v>
      </c>
      <c r="F103" s="123">
        <v>0</v>
      </c>
      <c r="G103" s="123">
        <v>0</v>
      </c>
    </row>
    <row r="104" spans="1:7" ht="50.25" customHeight="1">
      <c r="A104" s="53" t="s">
        <v>74</v>
      </c>
      <c r="B104" s="52" t="s">
        <v>75</v>
      </c>
      <c r="C104" s="94">
        <f>C105+C106+C107+C108+C111+C114</f>
        <v>450217100</v>
      </c>
      <c r="D104" s="94">
        <f>D105+D106+D107+D108+D111+D114</f>
        <v>-13244400</v>
      </c>
      <c r="E104" s="94">
        <f>E105+E106+E107+E108+E111+E114</f>
        <v>436972700</v>
      </c>
      <c r="F104" s="94">
        <f>F105+F106+F107+F108+F111+F114</f>
        <v>468701400</v>
      </c>
      <c r="G104" s="94">
        <f>G105+G106+G107+G108+G111+G114</f>
        <v>468086900</v>
      </c>
    </row>
    <row r="105" spans="1:7" ht="43.5" customHeight="1">
      <c r="A105" s="36" t="s">
        <v>174</v>
      </c>
      <c r="B105" s="38" t="s">
        <v>76</v>
      </c>
      <c r="C105" s="68">
        <v>2744100</v>
      </c>
      <c r="D105" s="67">
        <v>171800</v>
      </c>
      <c r="E105" s="67">
        <f>C105+D105</f>
        <v>2915900</v>
      </c>
      <c r="F105" s="68">
        <v>2740400</v>
      </c>
      <c r="G105" s="68">
        <v>2938000</v>
      </c>
    </row>
    <row r="106" spans="1:7" ht="59.25" customHeight="1">
      <c r="A106" s="36" t="s">
        <v>229</v>
      </c>
      <c r="B106" s="38" t="s">
        <v>226</v>
      </c>
      <c r="C106" s="68">
        <v>0</v>
      </c>
      <c r="D106" s="67">
        <v>0</v>
      </c>
      <c r="E106" s="67">
        <f>C106+D106</f>
        <v>0</v>
      </c>
      <c r="F106" s="68">
        <v>28000</v>
      </c>
      <c r="G106" s="68">
        <v>0</v>
      </c>
    </row>
    <row r="107" spans="1:7" ht="61.5" customHeight="1">
      <c r="A107" s="57" t="s">
        <v>103</v>
      </c>
      <c r="B107" s="38" t="s">
        <v>77</v>
      </c>
      <c r="C107" s="123">
        <v>0</v>
      </c>
      <c r="D107" s="124">
        <v>32170400</v>
      </c>
      <c r="E107" s="124">
        <f>C107+D107</f>
        <v>32170400</v>
      </c>
      <c r="F107" s="123">
        <v>0</v>
      </c>
      <c r="G107" s="123">
        <v>0</v>
      </c>
    </row>
    <row r="108" spans="1:7" ht="103.5" customHeight="1">
      <c r="A108" s="57" t="s">
        <v>236</v>
      </c>
      <c r="B108" s="38" t="s">
        <v>78</v>
      </c>
      <c r="C108" s="119">
        <f>C109+C110</f>
        <v>0</v>
      </c>
      <c r="D108" s="119">
        <f>D109+D110</f>
        <v>9852900</v>
      </c>
      <c r="E108" s="119">
        <f>E109+E110</f>
        <v>9852900</v>
      </c>
      <c r="F108" s="119">
        <f>F109+F110</f>
        <v>0</v>
      </c>
      <c r="G108" s="119">
        <f>G109+G110</f>
        <v>0</v>
      </c>
    </row>
    <row r="109" spans="1:7" ht="84" customHeight="1">
      <c r="A109" s="128" t="s">
        <v>237</v>
      </c>
      <c r="B109" s="39" t="s">
        <v>78</v>
      </c>
      <c r="C109" s="74">
        <v>0</v>
      </c>
      <c r="D109" s="75">
        <v>9612600</v>
      </c>
      <c r="E109" s="75">
        <f>C109+D109</f>
        <v>9612600</v>
      </c>
      <c r="F109" s="74">
        <v>0</v>
      </c>
      <c r="G109" s="74">
        <v>0</v>
      </c>
    </row>
    <row r="110" spans="1:7" ht="119.25" customHeight="1">
      <c r="A110" s="129" t="s">
        <v>238</v>
      </c>
      <c r="B110" s="39" t="s">
        <v>78</v>
      </c>
      <c r="C110" s="74">
        <v>0</v>
      </c>
      <c r="D110" s="75">
        <v>240300</v>
      </c>
      <c r="E110" s="75">
        <f>C110+D110</f>
        <v>240300</v>
      </c>
      <c r="F110" s="74">
        <v>0</v>
      </c>
      <c r="G110" s="74">
        <v>0</v>
      </c>
    </row>
    <row r="111" spans="1:7" ht="62.25" customHeight="1">
      <c r="A111" s="57" t="s">
        <v>186</v>
      </c>
      <c r="B111" s="38" t="s">
        <v>185</v>
      </c>
      <c r="C111" s="68">
        <f>C112+C113</f>
        <v>5808000</v>
      </c>
      <c r="D111" s="68">
        <f>D112+D113</f>
        <v>0</v>
      </c>
      <c r="E111" s="68">
        <f>E112+E113</f>
        <v>5808000</v>
      </c>
      <c r="F111" s="68">
        <f>F112+F113</f>
        <v>2904000</v>
      </c>
      <c r="G111" s="68">
        <f>G112+G113</f>
        <v>1452000</v>
      </c>
    </row>
    <row r="112" spans="1:7" ht="31.5" customHeight="1">
      <c r="A112" s="56" t="s">
        <v>137</v>
      </c>
      <c r="B112" s="39" t="s">
        <v>185</v>
      </c>
      <c r="C112" s="81">
        <v>200300</v>
      </c>
      <c r="D112" s="95">
        <v>0</v>
      </c>
      <c r="E112" s="75">
        <f>C112+D112</f>
        <v>200300</v>
      </c>
      <c r="F112" s="81">
        <v>113800</v>
      </c>
      <c r="G112" s="81">
        <v>77700</v>
      </c>
    </row>
    <row r="113" spans="1:7" ht="28.5" customHeight="1">
      <c r="A113" s="56" t="s">
        <v>138</v>
      </c>
      <c r="B113" s="39" t="s">
        <v>185</v>
      </c>
      <c r="C113" s="81">
        <v>5607700</v>
      </c>
      <c r="D113" s="95">
        <v>0</v>
      </c>
      <c r="E113" s="75">
        <f>C113+D113</f>
        <v>5607700</v>
      </c>
      <c r="F113" s="81">
        <v>2790200</v>
      </c>
      <c r="G113" s="81">
        <v>1374300</v>
      </c>
    </row>
    <row r="114" spans="1:7" ht="24.75" customHeight="1">
      <c r="A114" s="53" t="s">
        <v>79</v>
      </c>
      <c r="B114" s="52" t="s">
        <v>80</v>
      </c>
      <c r="C114" s="91">
        <f>C115</f>
        <v>441665000</v>
      </c>
      <c r="D114" s="91">
        <f>D115</f>
        <v>-55439500</v>
      </c>
      <c r="E114" s="91">
        <f>E115</f>
        <v>386225500</v>
      </c>
      <c r="F114" s="91">
        <f>F115</f>
        <v>463029000</v>
      </c>
      <c r="G114" s="91">
        <f>G115</f>
        <v>463696900</v>
      </c>
    </row>
    <row r="115" spans="1:7" ht="18.75">
      <c r="A115" s="36" t="s">
        <v>81</v>
      </c>
      <c r="B115" s="38" t="s">
        <v>82</v>
      </c>
      <c r="C115" s="92">
        <f>C116+C117+C120+C121+C122+C123+C124+C125+C126+C129+C132+C133+C134+C135+C136+C137+C138</f>
        <v>441665000</v>
      </c>
      <c r="D115" s="92">
        <f>D116+D117+D120+D121+D122+D123+D124+D125+D126+D129+D132+D133+D134+D135+D136+D137+D138</f>
        <v>-55439500</v>
      </c>
      <c r="E115" s="92">
        <f>E116+E117+E120+E121+E122+E123+E124+E125+E126+E129+E132+E133+E134+E135+E136+E137+E138</f>
        <v>386225500</v>
      </c>
      <c r="F115" s="92">
        <f>F116+F117+F120+F121+F122+F123+F124+F125+F126+F129+F132+F133+F134+F135+F136+F137+F138</f>
        <v>463029000</v>
      </c>
      <c r="G115" s="92">
        <f>G116+G117+G120+G121+G122+G123+G124+G125+G126+G129+G132+G133+G134+G135+G136+G137+G138</f>
        <v>463696900</v>
      </c>
    </row>
    <row r="116" spans="1:7" ht="56.25">
      <c r="A116" s="57" t="s">
        <v>103</v>
      </c>
      <c r="B116" s="38" t="s">
        <v>82</v>
      </c>
      <c r="C116" s="68">
        <v>30962800</v>
      </c>
      <c r="D116" s="68">
        <v>-30962800</v>
      </c>
      <c r="E116" s="67">
        <f>C116+D116</f>
        <v>0</v>
      </c>
      <c r="F116" s="68">
        <v>30886200</v>
      </c>
      <c r="G116" s="68">
        <v>30886200</v>
      </c>
    </row>
    <row r="117" spans="1:7" ht="93.75">
      <c r="A117" s="57" t="s">
        <v>127</v>
      </c>
      <c r="B117" s="38" t="s">
        <v>82</v>
      </c>
      <c r="C117" s="86">
        <f>C118+C119</f>
        <v>9852900</v>
      </c>
      <c r="D117" s="86">
        <f>D118+D119</f>
        <v>-9852900</v>
      </c>
      <c r="E117" s="86">
        <f>E118+E119</f>
        <v>0</v>
      </c>
      <c r="F117" s="86">
        <f>F118+F119</f>
        <v>9837300</v>
      </c>
      <c r="G117" s="86">
        <f>G118+G119</f>
        <v>9802900</v>
      </c>
    </row>
    <row r="118" spans="1:7" ht="75">
      <c r="A118" s="128" t="s">
        <v>112</v>
      </c>
      <c r="B118" s="38" t="s">
        <v>82</v>
      </c>
      <c r="C118" s="81">
        <v>9612600</v>
      </c>
      <c r="D118" s="81">
        <v>-9612600</v>
      </c>
      <c r="E118" s="75">
        <f>C118+D118</f>
        <v>0</v>
      </c>
      <c r="F118" s="81">
        <v>9597400</v>
      </c>
      <c r="G118" s="81">
        <v>9563800</v>
      </c>
    </row>
    <row r="119" spans="1:7" ht="112.5">
      <c r="A119" s="129" t="s">
        <v>111</v>
      </c>
      <c r="B119" s="38" t="s">
        <v>82</v>
      </c>
      <c r="C119" s="81">
        <v>240300</v>
      </c>
      <c r="D119" s="81">
        <v>-240300</v>
      </c>
      <c r="E119" s="75">
        <f>C119+D119</f>
        <v>0</v>
      </c>
      <c r="F119" s="81">
        <v>239900</v>
      </c>
      <c r="G119" s="81">
        <v>239100</v>
      </c>
    </row>
    <row r="120" spans="1:7" ht="102.75" customHeight="1">
      <c r="A120" s="36" t="s">
        <v>104</v>
      </c>
      <c r="B120" s="38" t="s">
        <v>82</v>
      </c>
      <c r="C120" s="68">
        <v>2643000</v>
      </c>
      <c r="D120" s="67">
        <v>0</v>
      </c>
      <c r="E120" s="67">
        <f aca="true" t="shared" si="4" ref="E120:E125">C120+D120</f>
        <v>2643000</v>
      </c>
      <c r="F120" s="68">
        <v>2643000</v>
      </c>
      <c r="G120" s="68">
        <v>2643000</v>
      </c>
    </row>
    <row r="121" spans="1:7" ht="99" customHeight="1">
      <c r="A121" s="36" t="s">
        <v>105</v>
      </c>
      <c r="B121" s="38" t="s">
        <v>82</v>
      </c>
      <c r="C121" s="68">
        <v>807900</v>
      </c>
      <c r="D121" s="67">
        <v>0</v>
      </c>
      <c r="E121" s="67">
        <f t="shared" si="4"/>
        <v>807900</v>
      </c>
      <c r="F121" s="68">
        <v>807900</v>
      </c>
      <c r="G121" s="68">
        <v>807900</v>
      </c>
    </row>
    <row r="122" spans="1:7" ht="82.5" customHeight="1">
      <c r="A122" s="36" t="s">
        <v>224</v>
      </c>
      <c r="B122" s="38" t="s">
        <v>82</v>
      </c>
      <c r="C122" s="68">
        <v>881000</v>
      </c>
      <c r="D122" s="67">
        <v>0</v>
      </c>
      <c r="E122" s="67">
        <f t="shared" si="4"/>
        <v>881000</v>
      </c>
      <c r="F122" s="68">
        <v>881000</v>
      </c>
      <c r="G122" s="68">
        <v>881000</v>
      </c>
    </row>
    <row r="123" spans="1:7" ht="66" customHeight="1">
      <c r="A123" s="36" t="s">
        <v>106</v>
      </c>
      <c r="B123" s="38" t="s">
        <v>82</v>
      </c>
      <c r="C123" s="68">
        <v>200928200</v>
      </c>
      <c r="D123" s="67">
        <v>-12977200</v>
      </c>
      <c r="E123" s="67">
        <f t="shared" si="4"/>
        <v>187951000</v>
      </c>
      <c r="F123" s="68">
        <v>220804300</v>
      </c>
      <c r="G123" s="68">
        <v>229383100</v>
      </c>
    </row>
    <row r="124" spans="1:7" ht="74.25" customHeight="1">
      <c r="A124" s="36" t="s">
        <v>219</v>
      </c>
      <c r="B124" s="38" t="s">
        <v>82</v>
      </c>
      <c r="C124" s="68">
        <v>176285900</v>
      </c>
      <c r="D124" s="67">
        <v>-1319000</v>
      </c>
      <c r="E124" s="67">
        <f t="shared" si="4"/>
        <v>174966900</v>
      </c>
      <c r="F124" s="68">
        <v>177959100</v>
      </c>
      <c r="G124" s="68">
        <v>169651600</v>
      </c>
    </row>
    <row r="125" spans="1:7" ht="96.75" customHeight="1">
      <c r="A125" s="36" t="s">
        <v>107</v>
      </c>
      <c r="B125" s="38" t="s">
        <v>82</v>
      </c>
      <c r="C125" s="68">
        <v>1339300</v>
      </c>
      <c r="D125" s="67">
        <v>0</v>
      </c>
      <c r="E125" s="67">
        <f t="shared" si="4"/>
        <v>1339300</v>
      </c>
      <c r="F125" s="68">
        <v>1339300</v>
      </c>
      <c r="G125" s="68">
        <v>1339300</v>
      </c>
    </row>
    <row r="126" spans="1:8" ht="74.25" customHeight="1">
      <c r="A126" s="36" t="s">
        <v>168</v>
      </c>
      <c r="B126" s="38" t="s">
        <v>82</v>
      </c>
      <c r="C126" s="93">
        <f>C127+C128</f>
        <v>1611800</v>
      </c>
      <c r="D126" s="93">
        <f>D127+D128</f>
        <v>0</v>
      </c>
      <c r="E126" s="93">
        <f>E127+E128</f>
        <v>1611800</v>
      </c>
      <c r="F126" s="93">
        <f>F127+F128</f>
        <v>1828100</v>
      </c>
      <c r="G126" s="93">
        <f>G127+G128</f>
        <v>1926900</v>
      </c>
      <c r="H126" s="101"/>
    </row>
    <row r="127" spans="1:8" ht="37.5">
      <c r="A127" s="56" t="s">
        <v>169</v>
      </c>
      <c r="B127" s="39" t="s">
        <v>82</v>
      </c>
      <c r="C127" s="81">
        <v>30600</v>
      </c>
      <c r="D127" s="95">
        <v>0</v>
      </c>
      <c r="E127" s="75">
        <f>C127+D127</f>
        <v>30600</v>
      </c>
      <c r="F127" s="81">
        <v>30600</v>
      </c>
      <c r="G127" s="81">
        <v>30600</v>
      </c>
      <c r="H127" s="101"/>
    </row>
    <row r="128" spans="1:8" ht="33" customHeight="1">
      <c r="A128" s="56" t="s">
        <v>170</v>
      </c>
      <c r="B128" s="39" t="s">
        <v>82</v>
      </c>
      <c r="C128" s="81">
        <v>1581200</v>
      </c>
      <c r="D128" s="95">
        <v>0</v>
      </c>
      <c r="E128" s="75">
        <f>C128+D128</f>
        <v>1581200</v>
      </c>
      <c r="F128" s="81">
        <v>1797500</v>
      </c>
      <c r="G128" s="81">
        <v>1896300</v>
      </c>
      <c r="H128" s="102"/>
    </row>
    <row r="129" spans="1:7" ht="105" customHeight="1">
      <c r="A129" s="36" t="s">
        <v>108</v>
      </c>
      <c r="B129" s="38" t="s">
        <v>82</v>
      </c>
      <c r="C129" s="86">
        <f>C130+C131</f>
        <v>3936500</v>
      </c>
      <c r="D129" s="86">
        <f>D130+D131</f>
        <v>0</v>
      </c>
      <c r="E129" s="86">
        <f>E130+E131</f>
        <v>3936500</v>
      </c>
      <c r="F129" s="86">
        <f>F130+F131</f>
        <v>4212800</v>
      </c>
      <c r="G129" s="86">
        <f>G130+G131</f>
        <v>4440300</v>
      </c>
    </row>
    <row r="130" spans="1:7" ht="29.25" customHeight="1">
      <c r="A130" s="127" t="s">
        <v>98</v>
      </c>
      <c r="B130" s="39" t="s">
        <v>82</v>
      </c>
      <c r="C130" s="81">
        <v>26400</v>
      </c>
      <c r="D130" s="95">
        <v>0</v>
      </c>
      <c r="E130" s="75">
        <f aca="true" t="shared" si="5" ref="E130:E138">C130+D130</f>
        <v>26400</v>
      </c>
      <c r="F130" s="81">
        <v>26400</v>
      </c>
      <c r="G130" s="81">
        <v>26400</v>
      </c>
    </row>
    <row r="131" spans="1:7" ht="26.25" customHeight="1">
      <c r="A131" s="127" t="s">
        <v>99</v>
      </c>
      <c r="B131" s="39" t="s">
        <v>82</v>
      </c>
      <c r="C131" s="81">
        <v>3910100</v>
      </c>
      <c r="D131" s="95">
        <v>0</v>
      </c>
      <c r="E131" s="75">
        <f t="shared" si="5"/>
        <v>3910100</v>
      </c>
      <c r="F131" s="81">
        <v>4186400</v>
      </c>
      <c r="G131" s="81">
        <v>4413900</v>
      </c>
    </row>
    <row r="132" spans="1:8" ht="40.5" customHeight="1">
      <c r="A132" s="36" t="s">
        <v>109</v>
      </c>
      <c r="B132" s="37" t="s">
        <v>82</v>
      </c>
      <c r="C132" s="68">
        <v>10068600</v>
      </c>
      <c r="D132" s="67">
        <v>0</v>
      </c>
      <c r="E132" s="67">
        <f t="shared" si="5"/>
        <v>10068600</v>
      </c>
      <c r="F132" s="68">
        <v>10068600</v>
      </c>
      <c r="G132" s="68">
        <v>10068600</v>
      </c>
      <c r="H132" s="101"/>
    </row>
    <row r="133" spans="1:7" ht="37.5">
      <c r="A133" s="36" t="s">
        <v>110</v>
      </c>
      <c r="B133" s="38" t="s">
        <v>82</v>
      </c>
      <c r="C133" s="68">
        <v>799500</v>
      </c>
      <c r="D133" s="67">
        <v>0</v>
      </c>
      <c r="E133" s="67">
        <f t="shared" si="5"/>
        <v>799500</v>
      </c>
      <c r="F133" s="68">
        <v>799500</v>
      </c>
      <c r="G133" s="68">
        <v>799500</v>
      </c>
    </row>
    <row r="134" spans="1:7" ht="102.75" customHeight="1">
      <c r="A134" s="36" t="s">
        <v>172</v>
      </c>
      <c r="B134" s="38" t="s">
        <v>82</v>
      </c>
      <c r="C134" s="68">
        <v>6000</v>
      </c>
      <c r="D134" s="67">
        <v>0</v>
      </c>
      <c r="E134" s="67">
        <f t="shared" si="5"/>
        <v>6000</v>
      </c>
      <c r="F134" s="68">
        <v>6000</v>
      </c>
      <c r="G134" s="68">
        <v>6000</v>
      </c>
    </row>
    <row r="135" spans="1:7" ht="73.5" customHeight="1">
      <c r="A135" s="36" t="s">
        <v>97</v>
      </c>
      <c r="B135" s="38" t="s">
        <v>82</v>
      </c>
      <c r="C135" s="68">
        <v>7900</v>
      </c>
      <c r="D135" s="67">
        <v>0</v>
      </c>
      <c r="E135" s="67">
        <f t="shared" si="5"/>
        <v>7900</v>
      </c>
      <c r="F135" s="68">
        <v>16500</v>
      </c>
      <c r="G135" s="68">
        <v>16500</v>
      </c>
    </row>
    <row r="136" spans="1:7" ht="88.5" customHeight="1">
      <c r="A136" s="55" t="s">
        <v>140</v>
      </c>
      <c r="B136" s="54" t="s">
        <v>82</v>
      </c>
      <c r="C136" s="68">
        <v>439200</v>
      </c>
      <c r="D136" s="67">
        <v>-118200</v>
      </c>
      <c r="E136" s="67">
        <f t="shared" si="5"/>
        <v>321000</v>
      </c>
      <c r="F136" s="68">
        <v>473000</v>
      </c>
      <c r="G136" s="68">
        <v>473000</v>
      </c>
    </row>
    <row r="137" spans="1:7" ht="96" customHeight="1">
      <c r="A137" s="36" t="s">
        <v>145</v>
      </c>
      <c r="B137" s="54" t="s">
        <v>82</v>
      </c>
      <c r="C137" s="68">
        <v>1046800</v>
      </c>
      <c r="D137" s="67">
        <v>-209400</v>
      </c>
      <c r="E137" s="67">
        <f t="shared" si="5"/>
        <v>837400</v>
      </c>
      <c r="F137" s="68">
        <v>418700</v>
      </c>
      <c r="G137" s="68">
        <v>523400</v>
      </c>
    </row>
    <row r="138" spans="1:7" ht="96" customHeight="1">
      <c r="A138" s="36" t="s">
        <v>206</v>
      </c>
      <c r="B138" s="38" t="s">
        <v>82</v>
      </c>
      <c r="C138" s="68">
        <v>47700</v>
      </c>
      <c r="D138" s="67">
        <v>0</v>
      </c>
      <c r="E138" s="67">
        <f t="shared" si="5"/>
        <v>47700</v>
      </c>
      <c r="F138" s="68">
        <v>47700</v>
      </c>
      <c r="G138" s="68">
        <v>47700</v>
      </c>
    </row>
    <row r="139" spans="1:7" ht="30.75" customHeight="1">
      <c r="A139" s="53" t="s">
        <v>83</v>
      </c>
      <c r="B139" s="58" t="s">
        <v>84</v>
      </c>
      <c r="C139" s="94">
        <f>C140+C141+C142</f>
        <v>339200</v>
      </c>
      <c r="D139" s="94">
        <f>D140+D141+D142</f>
        <v>0</v>
      </c>
      <c r="E139" s="94">
        <f>E140+E141+E142</f>
        <v>339200</v>
      </c>
      <c r="F139" s="94">
        <f>F140+F141+F142</f>
        <v>10200</v>
      </c>
      <c r="G139" s="94">
        <f>G140+G141+G142</f>
        <v>10200</v>
      </c>
    </row>
    <row r="140" spans="1:7" ht="55.5" customHeight="1">
      <c r="A140" s="36" t="s">
        <v>124</v>
      </c>
      <c r="B140" s="38" t="s">
        <v>85</v>
      </c>
      <c r="C140" s="68">
        <v>10200</v>
      </c>
      <c r="D140" s="67">
        <v>0</v>
      </c>
      <c r="E140" s="67">
        <f>C140+D140</f>
        <v>10200</v>
      </c>
      <c r="F140" s="68">
        <v>10200</v>
      </c>
      <c r="G140" s="68">
        <v>10200</v>
      </c>
    </row>
    <row r="141" spans="1:7" ht="63.75" customHeight="1" hidden="1">
      <c r="A141" s="112" t="s">
        <v>215</v>
      </c>
      <c r="B141" s="63" t="s">
        <v>213</v>
      </c>
      <c r="C141" s="113">
        <v>0</v>
      </c>
      <c r="D141" s="103">
        <v>0</v>
      </c>
      <c r="E141" s="103">
        <f>C141+D141</f>
        <v>0</v>
      </c>
      <c r="F141" s="113">
        <v>0</v>
      </c>
      <c r="G141" s="113">
        <v>0</v>
      </c>
    </row>
    <row r="142" spans="1:7" ht="69" customHeight="1">
      <c r="A142" s="36" t="s">
        <v>228</v>
      </c>
      <c r="B142" s="38" t="s">
        <v>227</v>
      </c>
      <c r="C142" s="68">
        <v>329000</v>
      </c>
      <c r="D142" s="67">
        <v>0</v>
      </c>
      <c r="E142" s="67">
        <f>C142+D142</f>
        <v>329000</v>
      </c>
      <c r="F142" s="68">
        <v>0</v>
      </c>
      <c r="G142" s="68">
        <v>0</v>
      </c>
    </row>
    <row r="143" spans="1:7" ht="31.5" customHeight="1">
      <c r="A143" s="53" t="s">
        <v>117</v>
      </c>
      <c r="B143" s="58" t="s">
        <v>118</v>
      </c>
      <c r="C143" s="118">
        <f>C144</f>
        <v>50114725</v>
      </c>
      <c r="D143" s="125">
        <f>D144</f>
        <v>30577961</v>
      </c>
      <c r="E143" s="118">
        <f>E144</f>
        <v>80692686</v>
      </c>
      <c r="F143" s="118">
        <f>F144</f>
        <v>54180000</v>
      </c>
      <c r="G143" s="118">
        <f>G144</f>
        <v>59250000</v>
      </c>
    </row>
    <row r="144" spans="1:7" ht="33" customHeight="1">
      <c r="A144" s="36" t="s">
        <v>119</v>
      </c>
      <c r="B144" s="38" t="s">
        <v>177</v>
      </c>
      <c r="C144" s="119">
        <f>49010000+1104725</f>
        <v>50114725</v>
      </c>
      <c r="D144" s="67">
        <f>30680000+997586+5100-1104725</f>
        <v>30577961</v>
      </c>
      <c r="E144" s="67">
        <f>C144+D144</f>
        <v>80692686</v>
      </c>
      <c r="F144" s="119">
        <v>54180000</v>
      </c>
      <c r="G144" s="119">
        <v>59250000</v>
      </c>
    </row>
    <row r="145" spans="1:7" ht="48" customHeight="1">
      <c r="A145" s="53" t="s">
        <v>183</v>
      </c>
      <c r="B145" s="58" t="s">
        <v>182</v>
      </c>
      <c r="C145" s="126">
        <f>C146+C147</f>
        <v>0</v>
      </c>
      <c r="D145" s="126">
        <f>D146+D147</f>
        <v>184356</v>
      </c>
      <c r="E145" s="126">
        <f>E146+E147</f>
        <v>184356</v>
      </c>
      <c r="F145" s="126">
        <f>F146+F147</f>
        <v>0</v>
      </c>
      <c r="G145" s="126">
        <f>G146+G147</f>
        <v>0</v>
      </c>
    </row>
    <row r="146" spans="1:8" ht="46.5" customHeight="1">
      <c r="A146" s="47" t="s">
        <v>178</v>
      </c>
      <c r="B146" s="38" t="s">
        <v>180</v>
      </c>
      <c r="C146" s="119">
        <v>0</v>
      </c>
      <c r="D146" s="124">
        <v>120431</v>
      </c>
      <c r="E146" s="124">
        <f>C146+D146</f>
        <v>120431</v>
      </c>
      <c r="F146" s="119">
        <v>0</v>
      </c>
      <c r="G146" s="119">
        <v>0</v>
      </c>
      <c r="H146" s="121"/>
    </row>
    <row r="147" spans="1:7" ht="42.75" customHeight="1">
      <c r="A147" s="47" t="s">
        <v>179</v>
      </c>
      <c r="B147" s="38" t="s">
        <v>181</v>
      </c>
      <c r="C147" s="119">
        <v>0</v>
      </c>
      <c r="D147" s="124">
        <v>63925</v>
      </c>
      <c r="E147" s="124">
        <f>C147+D147</f>
        <v>63925</v>
      </c>
      <c r="F147" s="119">
        <v>0</v>
      </c>
      <c r="G147" s="119">
        <v>0</v>
      </c>
    </row>
    <row r="148" spans="1:7" ht="18.75">
      <c r="A148" s="31" t="s">
        <v>25</v>
      </c>
      <c r="B148" s="32"/>
      <c r="C148" s="70">
        <f>C10+C87</f>
        <v>1341810804</v>
      </c>
      <c r="D148" s="125">
        <f>D10+D87</f>
        <v>21168620</v>
      </c>
      <c r="E148" s="70">
        <f>E10+E87</f>
        <v>1362979424</v>
      </c>
      <c r="F148" s="70">
        <f>F10+F87</f>
        <v>1393096408</v>
      </c>
      <c r="G148" s="70">
        <f>G10+G87</f>
        <v>1418553388</v>
      </c>
    </row>
    <row r="149" spans="3:7" ht="15.75">
      <c r="C149" s="33"/>
      <c r="D149" s="33"/>
      <c r="E149" s="33"/>
      <c r="F149" s="34"/>
      <c r="G149" s="34"/>
    </row>
  </sheetData>
  <sheetProtection/>
  <mergeCells count="8">
    <mergeCell ref="C3:G3"/>
    <mergeCell ref="A5:G5"/>
    <mergeCell ref="A6:G6"/>
    <mergeCell ref="A1:B1"/>
    <mergeCell ref="C1:G1"/>
    <mergeCell ref="A2:B2"/>
    <mergeCell ref="C2:G2"/>
    <mergeCell ref="A3:B3"/>
  </mergeCells>
  <printOptions/>
  <pageMargins left="0.7874015748031497" right="0.3937007874015748" top="0.5905511811023623" bottom="0.5118110236220472" header="0" footer="0.1968503937007874"/>
  <pageSetup fitToHeight="0"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2015-05-12T10:40:33Z</cp:lastPrinted>
  <dcterms:created xsi:type="dcterms:W3CDTF">2005-09-02T05:03:18Z</dcterms:created>
  <dcterms:modified xsi:type="dcterms:W3CDTF">2015-05-26T12:27:56Z</dcterms:modified>
  <cp:category/>
  <cp:version/>
  <cp:contentType/>
  <cp:contentStatus/>
</cp:coreProperties>
</file>