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2820" windowWidth="15195" windowHeight="9210" activeTab="0"/>
  </bookViews>
  <sheets>
    <sheet name="доходы" sheetId="1" r:id="rId1"/>
  </sheets>
  <definedNames>
    <definedName name="_xlnm.Print_Area" localSheetId="0">'доходы'!$A$1:$G$135</definedName>
  </definedNames>
  <calcPr fullCalcOnLoad="1"/>
</workbook>
</file>

<file path=xl/sharedStrings.xml><?xml version="1.0" encoding="utf-8"?>
<sst xmlns="http://schemas.openxmlformats.org/spreadsheetml/2006/main" count="260" uniqueCount="224">
  <si>
    <t xml:space="preserve">000 1 06 01020 04 0000 110 </t>
  </si>
  <si>
    <t>000 1 11 09044 04 0000 120</t>
  </si>
  <si>
    <t>000 1 11 05024 04 0000 120</t>
  </si>
  <si>
    <t>000 1 00 00000 00 0000 000</t>
  </si>
  <si>
    <t>ДОХОДЫ</t>
  </si>
  <si>
    <t>НАЛОГОВЫЕ ДОХОДЫ</t>
  </si>
  <si>
    <t>000 1 01 00000 00 0000 000</t>
  </si>
  <si>
    <t>НАЛОГИ НА ПРИБЫЛЬ, ДОХОДЫ</t>
  </si>
  <si>
    <t>000 1 01 02000 01 0000 110</t>
  </si>
  <si>
    <t>Налог на доходы физических лиц</t>
  </si>
  <si>
    <t>000 1 05 00000 00 0000 000</t>
  </si>
  <si>
    <t>НАЛОГИ НА СОВОКУПНЫЙ ДОХОД</t>
  </si>
  <si>
    <t>Единый налог на вмененный доход для отдельных видов деятельности</t>
  </si>
  <si>
    <t>000 1 06 00000 00 0000 000</t>
  </si>
  <si>
    <t xml:space="preserve">НАЛОГИ НА ИМУЩЕСТВО </t>
  </si>
  <si>
    <t>000 1 08 00000 00 0000 000</t>
  </si>
  <si>
    <t>ГОСУДАРСТВЕННАЯ ПОШЛИНА</t>
  </si>
  <si>
    <t>000 1 08 03010 01 0000 110</t>
  </si>
  <si>
    <t xml:space="preserve">НЕНАЛОГОВЫЕ ДОХОДЫ </t>
  </si>
  <si>
    <t>000 1 11 00000 00 0000 000</t>
  </si>
  <si>
    <t>ДОХОДЫ ОТ ИСПОЛЬЗОВАНИЯ ИМУЩЕСТВА, НАХОДЯЩЕГОСЯ В ГОСУДАРСТВЕННОЙ И МУНИЦИПАЛЬНОЙ СОБСТВЕННОСТИ</t>
  </si>
  <si>
    <t>000 1 11 05000 00 0000 120</t>
  </si>
  <si>
    <t>000 1 13 00000 00 0000 000</t>
  </si>
  <si>
    <t xml:space="preserve">000 1 16 00000 00 0000 000 </t>
  </si>
  <si>
    <t>ШТРАФЫ, САНКЦИИ, ВОЗМЕЩЕНИЕ УЩЕРБА</t>
  </si>
  <si>
    <t>ВСЕГО ДОХОДОВ</t>
  </si>
  <si>
    <t>ПЛАТЕЖИ ПРИ ПОЛЬЗОВАНИИ ПРИРОДНЫМИ РЕСУРСАМИ</t>
  </si>
  <si>
    <t>000 1 12 00000 00 0000 000</t>
  </si>
  <si>
    <t>Плата за негативное воздействие на окружающую среду</t>
  </si>
  <si>
    <t>000 1 12 01000 01 0000 120</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</si>
  <si>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</si>
  <si>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</si>
  <si>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000 1 16 30000 01 0000 140</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</si>
  <si>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</si>
  <si>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</si>
  <si>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ПРОДАЖИ МАТЕРИАЛЬНЫХ И НЕМАТЕРИАЛЬНЫХ АКТИВОВ</t>
  </si>
  <si>
    <t>000 1 14 00000 00 0000 000</t>
  </si>
  <si>
    <t>Наименование доходов</t>
  </si>
  <si>
    <t xml:space="preserve"> 000 1 01 02010 01 0000 110</t>
  </si>
  <si>
    <t xml:space="preserve"> 000 1 01 02040 01 0000 110</t>
  </si>
  <si>
    <t xml:space="preserve"> 000 1 01 02020 01 0000 110</t>
  </si>
  <si>
    <t>000 1 16 03010 01 0000 140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</si>
  <si>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</si>
  <si>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</si>
  <si>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 xml:space="preserve">000 1 16 25060 01 0000 140 </t>
  </si>
  <si>
    <t>Денежные взыскания (штрафы) за нарушение  земельного законодательства</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</si>
  <si>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</si>
  <si>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</si>
  <si>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000 1 17 05040 04 0000 180</t>
  </si>
  <si>
    <t xml:space="preserve">Прочие неналоговые доходы бюджетов городских округов </t>
  </si>
  <si>
    <t>000 1 17 05000 00 0000 180</t>
  </si>
  <si>
    <t>ПРОЧИЕ НЕНАЛОГОВЫЕ ДОХОДЫ</t>
  </si>
  <si>
    <t>Земельный налог</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</si>
  <si>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</si>
  <si>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</si>
  <si>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</si>
  <si>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</si>
  <si>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000 1 05 02010 02 0000 110</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</si>
  <si>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</si>
  <si>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</si>
  <si>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</si>
  <si>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</si>
  <si>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</si>
  <si>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</si>
  <si>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</si>
  <si>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СУБВЕНЦИИ БЮДЖЕТАМ СУБЪЕКТОВ РОССИЙСКОЙ ФЕДЕРАЦИИ И МУНИЦИПАЛЬНЫХ ОБРАЗОВАНИЙ</t>
  </si>
  <si>
    <t>Прочие субвенции</t>
  </si>
  <si>
    <t>Прочие субвенции бюджетам городских округов:</t>
  </si>
  <si>
    <t>ИНЫЕ МЕЖБЮДЖЕТНЫЕ ТРАНСФЕРТЫ</t>
  </si>
  <si>
    <t>000 1 11 05012 04 0000 120</t>
  </si>
  <si>
    <t>000 1 14 02043 04 0000 410</t>
  </si>
  <si>
    <t>ДОХОДЫ ОТ ОКАЗАНИЯ ПЛАТНЫХ УСЛУГ (РАБОТ) И КОМПЕНСАЦИИ ЗАТРАТ ГОСУДАРСТВА</t>
  </si>
  <si>
    <t>000 1 13 02994 04 0000 130</t>
  </si>
  <si>
    <t>Прочие доходы от компенсации затрат бюджетов городских округов</t>
  </si>
  <si>
    <t>000 1 16 30030 01 0000 140</t>
  </si>
  <si>
    <t>000 1 05 02000 02 0000 110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</si>
  <si>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</si>
  <si>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организация предоставления мер социальной поддержки</t>
  </si>
  <si>
    <t>- предоставление мер социальной поддержки</t>
  </si>
  <si>
    <t xml:space="preserve">Дотации бюджетам городских округов на выравнивание  бюджетной обеспеченности </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</si>
  <si>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</si>
  <si>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</si>
  <si>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 (за счёт средств областного бюджета)</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</si>
  <si>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</si>
  <si>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</si>
  <si>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 </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</si>
  <si>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</si>
  <si>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</si>
  <si>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</si>
  <si>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"Об административных комиссиях"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</si>
  <si>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</si>
  <si>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</si>
  <si>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</si>
  <si>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ПРОЧИЕ БЕЗВОЗМЕЗДНЫЕ ПОСТУПЛЕНИЯ</t>
  </si>
  <si>
    <t>000 2 07 00000 00 0000 180</t>
  </si>
  <si>
    <t>Прочие безвозмездные поступления в бюджеты городских округов</t>
  </si>
  <si>
    <t>Денежные взыскания (штрафы) за правонарушения  в области дорожного движения</t>
  </si>
  <si>
    <t>000 1 06 06000 00 0000 110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</si>
  <si>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</si>
  <si>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</si>
  <si>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</si>
  <si>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Прочие денежные взыскания (штрафы) за правонарушения в области дорожного движения</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</si>
  <si>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</si>
  <si>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</si>
  <si>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атмосферный воздух передвижными объектами</t>
  </si>
  <si>
    <t>000 1 12 01020 01 0000 120</t>
  </si>
  <si>
    <t>Плата за выбросы загрязняющих веществ в водные объекты</t>
  </si>
  <si>
    <t>Плата за размещение отходов производства и потребления</t>
  </si>
  <si>
    <t>000 1 12 01030 01 0000 120</t>
  </si>
  <si>
    <t>000 1 12 01040 01 0000 120</t>
  </si>
  <si>
    <t>- за счет средств федерального бюджета</t>
  </si>
  <si>
    <t>- за счет средств областного бюджета</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</si>
  <si>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</si>
  <si>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000 1 16 28000 01 0000 140 </t>
  </si>
  <si>
    <t>000 1 16 33040 04 0000 140</t>
  </si>
  <si>
    <t xml:space="preserve"> 000 1 01 02030 01 0000 110</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</si>
  <si>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</si>
  <si>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 xml:space="preserve">Налог,   взимаемый   в   связи   с   применением  упрощенной системы налогообложения  </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</si>
  <si>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</si>
  <si>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</si>
  <si>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Минимальный налог, зачисляемый в бюджеты субъектов Российской Федерации</t>
  </si>
  <si>
    <t xml:space="preserve">   000  1 05 01000 00 0000 110</t>
  </si>
  <si>
    <t xml:space="preserve">   000  1 05 01010 01 0000 110</t>
  </si>
  <si>
    <t xml:space="preserve">   000  1 05 01011 01 0000 110</t>
  </si>
  <si>
    <t xml:space="preserve">   000  1 05 01020 01 0000 110</t>
  </si>
  <si>
    <t xml:space="preserve">   000  1 05 01021 01 0000 110</t>
  </si>
  <si>
    <t xml:space="preserve">   000  1 05 01050 01 0000 110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</si>
  <si>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</si>
  <si>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</si>
  <si>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</si>
  <si>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</si>
  <si>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Код бюджетной классификации Российской Федерации</t>
  </si>
  <si>
    <t>- на организацию предоставления ежемесячной жилищно-коммунальной выплаты</t>
  </si>
  <si>
    <t>- на предоставление жилищно-коммунальной выплаты</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</si>
  <si>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</si>
  <si>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СУБСИДИИ БЮДЖЕТАМ БЮДЖЕТНОЙ СИСТЕМЫ РОССИЙСКОЙ ФЕДЕРАЦИИ (МЕЖБЮДЖЕТНЫЕ СУБСИДИИ)</t>
  </si>
  <si>
    <t>Субвенции бюджетам городских округов на государственную регистрацию актов гражданского состояния</t>
  </si>
  <si>
    <t>000 1 05 04010 02 0000 110</t>
  </si>
  <si>
    <t>Налог, взимаемый в связи с применением патентной системы налогообложения, зачисляемый в бюджеты городских округов</t>
  </si>
  <si>
    <t>000 2 07 04050 04 0000 180</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</si>
  <si>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</si>
  <si>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</si>
  <si>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000 2 18 04010 04 0000 180</t>
  </si>
  <si>
    <t>000 2 18 04020 04 0000 180</t>
  </si>
  <si>
    <t>000 2 18 04000 04 0000 180</t>
  </si>
  <si>
    <t>ДОХОДЫ БЮДЖЕТОВ ГОРОДСКИХ ОКРУГОВ ОТ ВОЗВРАТА ОРГАНИЗАЦИЯМИ ОСТАТКОВ СУБСИДИЙ ПРОШЛЫХ ЛЕТ</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</si>
  <si>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</si>
  <si>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</si>
  <si>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Государственная пошлина за выдачу разрешения на установку рекламной конструкции</t>
  </si>
  <si>
    <t>000 1 14 06024 04 0000 430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</si>
  <si>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</si>
  <si>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</si>
  <si>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 xml:space="preserve"> 000 1 03 00000 00 0000 000</t>
  </si>
  <si>
    <t xml:space="preserve"> 000 1 03 02000 01 0000 110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</si>
  <si>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</si>
  <si>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</si>
  <si>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</si>
  <si>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</si>
  <si>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</si>
  <si>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</si>
  <si>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</si>
  <si>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</si>
  <si>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000 1 03 02260 01 0000 110</t>
  </si>
  <si>
    <t>Субвенции бюджетам городских округов на реализацию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</si>
  <si>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НАЛОГИ НА ТОВАРЫ (РАБОТЫ, УСЛУГИ), РЕАЛИЗУЕМЫЕ НА ТЕРРИТОРИИ  РОССИЙСКОЙ ФЕДЕРАЦИИ</t>
  </si>
  <si>
    <t>(рубли)</t>
  </si>
  <si>
    <t>к решению Совета депутатов города Кировска</t>
  </si>
  <si>
    <t xml:space="preserve">Приложение 3                                                                                                                                                                                                           к решению городского Совета                                                    </t>
  </si>
  <si>
    <t>Изменения (+,-)</t>
  </si>
  <si>
    <t xml:space="preserve">   000 2 02 04053 04 0000 151  </t>
  </si>
  <si>
    <t>Субсидии бюджетам муниципальных образований на реализацию мероприятий, направленных на организацию сбора, вывоза твердых бытовых отходов</t>
  </si>
  <si>
    <t>Межбюджетные трансферты, передаваемые бюджетам городских округов на государственную поддержку лучших работников муниципальных учреждений культуры, находящихся на территориях сельских поселений</t>
  </si>
  <si>
    <t>Сумма на 2017 год</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</si>
  <si>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 </t>
  </si>
  <si>
    <t>000 1 11 05074 04 0000 120</t>
  </si>
  <si>
    <t>Доходы от сдачи в аренду имущества, составляющего казну городских округов (за исключением земельных участков)</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</si>
  <si>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</si>
  <si>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</si>
  <si>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 xml:space="preserve">   000 2 02 04061 04 0000 151  </t>
  </si>
  <si>
    <t xml:space="preserve"> Межбюджетные трансферты,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t>
  </si>
  <si>
    <t xml:space="preserve">Объем поступлений доходов местного бюджета </t>
  </si>
  <si>
    <t>Сумма на 2018 год</t>
  </si>
  <si>
    <t>Сумма на 2019 год</t>
  </si>
  <si>
    <t>Земельный налог с организаций, обладающих земельным участком, расположенным в границах городских округов</t>
  </si>
  <si>
    <t>000 1 06 06032 04 0000 110</t>
  </si>
  <si>
    <t>Земельный налог с физических лиц, обладающих земельным участком, расположенным в границах городских округов</t>
  </si>
  <si>
    <t>000 1 06 06042 04 0000 110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</si>
  <si>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</si>
  <si>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000 1 08 07173 01 1000 110</t>
  </si>
  <si>
    <t>000 1 14 03040 04 0000 440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</si>
  <si>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</si>
  <si>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</si>
  <si>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000 1 16 37030 04 0000 140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</si>
  <si>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 учётом дополнительных расходов), в том числе:</t>
  </si>
  <si>
    <t xml:space="preserve"> -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(за счёт средств областного бюджета)</t>
  </si>
  <si>
    <t xml:space="preserve"> - дополнительные расходы, связанные с выплатой компенсации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</si>
  <si>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000 2 02 15001 04 0000 151</t>
  </si>
  <si>
    <t>Субсидии бюджетам городских округов на софинансирование капитальных вложений в объекты муниципальной собственности</t>
  </si>
  <si>
    <t>000 2 02 20077 04 0000 151</t>
  </si>
  <si>
    <t>000 2 02 29999 04 0000 151</t>
  </si>
  <si>
    <t>000 2 02 29999 00 0000 151</t>
  </si>
  <si>
    <t>000 2 02 20000 00 0000 151</t>
  </si>
  <si>
    <t>000 2 02 10000 00 0000 151</t>
  </si>
  <si>
    <t xml:space="preserve">Субсидии бюджетам городских округов в рамках ведомственной целевой программы "Отдых детей Мурманской области" </t>
  </si>
  <si>
    <t>Субсидии бюджетам муниципальных образований на софинансирование расходов, направленных на оплату труда и начисления на выплаты по оплате труда работникам муниципальных учреждений</t>
  </si>
  <si>
    <t>000 2 02 30000 00 0000 151</t>
  </si>
  <si>
    <t>000 2 02 35930 04 0000 151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</si>
  <si>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</si>
  <si>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000 2 02 35120 04 0000 151</t>
  </si>
  <si>
    <t>000 2 02 30027 04 0000 151</t>
  </si>
  <si>
    <t>000 2 02 30029 04 0000 151</t>
  </si>
  <si>
    <t>000 2 02 35082 04 0000 151</t>
  </si>
  <si>
    <t>000 2 02 39999 00 0000 151</t>
  </si>
  <si>
    <t>000 2 02 39999 04 0000 151</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</si>
  <si>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 в том числе:</t>
  </si>
  <si>
    <t>Субвенция бюджетам муниципальных образований Мурманской области на организацию деятельности по отлову и содержанию безнадзорных животных</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</si>
  <si>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</si>
  <si>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000 2 02 40000 00 0000 151</t>
  </si>
  <si>
    <t xml:space="preserve">   000 2 02 45144 04 0000 151  </t>
  </si>
  <si>
    <t>Субвенция бюджетам городских округов на обеспечение выпускников муниципальных образовательных учреждений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</si>
  <si>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</si>
  <si>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на 2017 год и плановый период 2018 - 2019 годов</t>
  </si>
  <si>
    <t>000 1 08 07150 01 1000 110</t>
  </si>
  <si>
    <t xml:space="preserve">                                     от 10.02.2017 № 10</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</si>
</sst>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s>
  <fonts count="66">
    <font>
      <sz val="10"/>
      <name val="Arial Cyr"/>
      <family val="0"/>
    </font>
    <font>
      <b/>
      <sz val="14"/>
      <name val="Times New Roman"/>
      <family val="1"/>
    </font>
    <font>
      <sz val="12"/>
      <name val="Times New Roman"/>
      <family val="1"/>
    </font>
    <font>
      <sz val="8"/>
      <name val="Arial Cyr"/>
      <family val="0"/>
    </font>
    <font>
      <b/>
      <sz val="10"/>
      <name val="Arial Cyr"/>
      <family val="0"/>
    </font>
    <font>
      <u val="single"/>
      <sz val="10"/>
      <color indexed="12"/>
      <name val="Arial Cyr"/>
      <family val="0"/>
    </font>
    <font>
      <u val="single"/>
      <sz val="10"/>
      <color indexed="36"/>
      <name val="Arial Cyr"/>
      <family val="0"/>
    </font>
    <font>
      <sz val="14"/>
      <name val="Times New Roman"/>
      <family val="1"/>
    </font>
    <font>
      <b/>
      <sz val="14"/>
      <name val="Arial Cyr"/>
      <family val="0"/>
    </font>
    <font>
      <i/>
      <sz val="14"/>
      <name val="Times New Roman"/>
      <family val="1"/>
    </font>
    <font>
      <sz val="14"/>
      <name val="Times New Roman Cyr"/>
      <family val="1"/>
    </font>
    <font>
      <sz val="11"/>
      <name val="Times New Roman"/>
      <family val="1"/>
    </font>
    <font>
      <b/>
      <sz val="16"/>
      <name val="Times New Roman"/>
      <family val="1"/>
    </font>
    <font>
      <u val="single"/>
      <sz val="10"/>
      <name val="Arial Cyr"/>
      <family val="0"/>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4"/>
      <color indexed="8"/>
      <name val="Times New Roman"/>
      <family val="1"/>
    </font>
    <font>
      <i/>
      <sz val="14"/>
      <color indexed="8"/>
      <name val="Times New Roman"/>
      <family val="1"/>
    </font>
    <font>
      <sz val="10"/>
      <color indexed="10"/>
      <name val="Arial Cyr"/>
      <family val="0"/>
    </font>
    <font>
      <sz val="10"/>
      <color indexed="60"/>
      <name val="Arial Cyr"/>
      <family val="0"/>
    </font>
    <font>
      <sz val="14"/>
      <color indexed="60"/>
      <name val="Times New Roman"/>
      <family val="1"/>
    </font>
    <font>
      <b/>
      <sz val="14"/>
      <color indexed="60"/>
      <name val="Times New Roman"/>
      <family val="1"/>
    </font>
    <font>
      <sz val="14"/>
      <color indexed="10"/>
      <name val="Times New Roman"/>
      <family val="1"/>
    </font>
    <font>
      <i/>
      <sz val="14"/>
      <color indexed="10"/>
      <name val="Times New Roman"/>
      <family val="1"/>
    </font>
    <font>
      <b/>
      <sz val="14"/>
      <color indexed="10"/>
      <name val="Times New Roman"/>
      <family val="1"/>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sz val="14"/>
      <color theme="1"/>
      <name val="Times New Roman"/>
      <family val="1"/>
    </font>
    <font>
      <i/>
      <sz val="14"/>
      <color theme="1"/>
      <name val="Times New Roman"/>
      <family val="1"/>
    </font>
    <font>
      <sz val="10"/>
      <color rgb="FFFF0000"/>
      <name val="Arial Cyr"/>
      <family val="0"/>
    </font>
    <font>
      <sz val="10"/>
      <color rgb="FFC00000"/>
      <name val="Arial Cyr"/>
      <family val="0"/>
    </font>
    <font>
      <sz val="14"/>
      <color rgb="FFC00000"/>
      <name val="Times New Roman"/>
      <family val="1"/>
    </font>
    <font>
      <b/>
      <sz val="14"/>
      <color rgb="FFC00000"/>
      <name val="Times New Roman"/>
      <family val="1"/>
    </font>
    <font>
      <sz val="14"/>
      <color rgb="FFFF0000"/>
      <name val="Times New Roman"/>
      <family val="1"/>
    </font>
    <font>
      <i/>
      <sz val="14"/>
      <color rgb="FFFF0000"/>
      <name val="Times New Roman"/>
      <family val="1"/>
    </font>
    <font>
      <b/>
      <sz val="14"/>
      <color rgb="FFFF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0" fontId="44"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7" borderId="7"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0" fillId="0" borderId="0">
      <alignment/>
      <protection/>
    </xf>
    <xf numFmtId="0" fontId="3" fillId="0" borderId="0">
      <alignment/>
      <protection/>
    </xf>
    <xf numFmtId="0" fontId="6"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1" borderId="0" applyNumberFormat="0" applyBorder="0" applyAlignment="0" applyProtection="0"/>
  </cellStyleXfs>
  <cellXfs count="118">
    <xf numFmtId="0" fontId="0" fillId="0" borderId="0" xfId="0" applyAlignment="1">
      <alignment/>
    </xf>
    <xf numFmtId="0" fontId="0" fillId="32" borderId="0" xfId="0" applyFill="1" applyAlignment="1">
      <alignment vertical="center" wrapText="1"/>
    </xf>
    <xf numFmtId="0" fontId="0" fillId="32" borderId="0" xfId="0" applyFill="1" applyAlignment="1">
      <alignment vertical="center"/>
    </xf>
    <xf numFmtId="1" fontId="12" fillId="32" borderId="0" xfId="53" applyNumberFormat="1" applyFont="1" applyFill="1" applyBorder="1" applyAlignment="1">
      <alignment wrapText="1"/>
      <protection/>
    </xf>
    <xf numFmtId="0" fontId="4" fillId="32" borderId="0" xfId="0" applyFont="1" applyFill="1" applyAlignment="1">
      <alignment vertical="center"/>
    </xf>
    <xf numFmtId="178" fontId="0" fillId="32" borderId="0" xfId="0" applyNumberFormat="1" applyFill="1" applyAlignment="1">
      <alignment vertical="center"/>
    </xf>
    <xf numFmtId="0" fontId="7" fillId="0" borderId="10" xfId="0" applyFont="1" applyFill="1" applyBorder="1" applyAlignment="1">
      <alignment horizontal="justify" vertical="center" wrapText="1"/>
    </xf>
    <xf numFmtId="0" fontId="7" fillId="0" borderId="10" xfId="0" applyFont="1" applyFill="1" applyBorder="1" applyAlignment="1" quotePrefix="1">
      <alignment horizontal="center" vertical="center" wrapText="1"/>
    </xf>
    <xf numFmtId="0" fontId="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quotePrefix="1">
      <alignment horizontal="center" vertical="center" wrapText="1"/>
    </xf>
    <xf numFmtId="0" fontId="1" fillId="0" borderId="10" xfId="0" applyFont="1" applyFill="1" applyBorder="1" applyAlignment="1" quotePrefix="1">
      <alignment horizontal="center" vertical="center" wrapText="1"/>
    </xf>
    <xf numFmtId="0" fontId="1" fillId="0" borderId="10" xfId="0" applyFont="1" applyFill="1" applyBorder="1" applyAlignment="1">
      <alignment horizontal="justify" vertical="center" wrapText="1"/>
    </xf>
    <xf numFmtId="0" fontId="57" fillId="0" borderId="10" xfId="0" applyFont="1" applyFill="1" applyBorder="1" applyAlignment="1">
      <alignment horizontal="center" vertical="center" wrapText="1"/>
    </xf>
    <xf numFmtId="0" fontId="58" fillId="0" borderId="10" xfId="0" applyFont="1" applyFill="1" applyBorder="1" applyAlignment="1" quotePrefix="1">
      <alignment horizontal="justify" vertical="center" wrapText="1"/>
    </xf>
    <xf numFmtId="0" fontId="7" fillId="0" borderId="10" xfId="0" applyFont="1" applyFill="1" applyBorder="1" applyAlignment="1">
      <alignment horizontal="justify" vertical="top" wrapText="1"/>
    </xf>
    <xf numFmtId="0" fontId="1"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1" fillId="0" borderId="10" xfId="54" applyFont="1" applyFill="1" applyBorder="1" applyAlignment="1">
      <alignment horizontal="justify" vertical="center" wrapText="1"/>
      <protection/>
    </xf>
    <xf numFmtId="4" fontId="7" fillId="0" borderId="10" xfId="0" applyNumberFormat="1" applyFont="1" applyFill="1" applyBorder="1" applyAlignment="1">
      <alignment horizontal="right" vertical="center" wrapText="1"/>
    </xf>
    <xf numFmtId="4" fontId="7" fillId="0" borderId="10" xfId="0" applyNumberFormat="1" applyFont="1" applyFill="1" applyBorder="1" applyAlignment="1">
      <alignment vertical="center"/>
    </xf>
    <xf numFmtId="4" fontId="9" fillId="0" borderId="10" xfId="0" applyNumberFormat="1" applyFont="1" applyFill="1" applyBorder="1" applyAlignment="1">
      <alignment vertical="center"/>
    </xf>
    <xf numFmtId="4" fontId="9" fillId="0" borderId="10" xfId="0" applyNumberFormat="1" applyFont="1" applyFill="1" applyBorder="1" applyAlignment="1">
      <alignment horizontal="right" vertical="center" wrapText="1"/>
    </xf>
    <xf numFmtId="0" fontId="4" fillId="32" borderId="0" xfId="0" applyFont="1" applyFill="1" applyAlignment="1">
      <alignment vertical="center" wrapText="1"/>
    </xf>
    <xf numFmtId="0" fontId="59" fillId="32" borderId="0" xfId="0" applyFont="1" applyFill="1" applyAlignment="1">
      <alignment vertical="center"/>
    </xf>
    <xf numFmtId="4" fontId="9" fillId="0" borderId="10" xfId="0" applyNumberFormat="1" applyFont="1" applyFill="1" applyBorder="1" applyAlignment="1">
      <alignment vertical="center"/>
    </xf>
    <xf numFmtId="4" fontId="9" fillId="0" borderId="10"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4" fontId="1" fillId="0" borderId="10" xfId="0" applyNumberFormat="1" applyFont="1" applyFill="1" applyBorder="1" applyAlignment="1">
      <alignment vertical="center"/>
    </xf>
    <xf numFmtId="4" fontId="1" fillId="0" borderId="10" xfId="0" applyNumberFormat="1" applyFont="1" applyFill="1" applyBorder="1" applyAlignment="1">
      <alignment horizontal="right" vertical="center"/>
    </xf>
    <xf numFmtId="4" fontId="7" fillId="0" borderId="10" xfId="0" applyNumberFormat="1" applyFont="1" applyFill="1" applyBorder="1" applyAlignment="1">
      <alignment horizontal="right" vertical="center"/>
    </xf>
    <xf numFmtId="4" fontId="1" fillId="0" borderId="10" xfId="0" applyNumberFormat="1" applyFont="1" applyFill="1" applyBorder="1" applyAlignment="1" quotePrefix="1">
      <alignment vertical="center" wrapText="1"/>
    </xf>
    <xf numFmtId="4" fontId="7" fillId="0" borderId="10" xfId="0" applyNumberFormat="1" applyFont="1" applyFill="1" applyBorder="1" applyAlignment="1" quotePrefix="1">
      <alignment horizontal="right" vertical="center" wrapText="1"/>
    </xf>
    <xf numFmtId="4" fontId="7" fillId="0" borderId="10" xfId="0" applyNumberFormat="1" applyFont="1" applyFill="1" applyBorder="1" applyAlignment="1" quotePrefix="1">
      <alignment vertical="center" wrapText="1"/>
    </xf>
    <xf numFmtId="4" fontId="1" fillId="0" borderId="10" xfId="0" applyNumberFormat="1" applyFont="1" applyFill="1" applyBorder="1" applyAlignment="1">
      <alignment horizontal="right" vertical="center" wrapText="1"/>
    </xf>
    <xf numFmtId="4" fontId="1" fillId="0" borderId="10" xfId="0" applyNumberFormat="1" applyFont="1" applyFill="1" applyBorder="1" applyAlignment="1">
      <alignment vertical="center" wrapText="1"/>
    </xf>
    <xf numFmtId="4" fontId="9" fillId="0" borderId="10" xfId="0" applyNumberFormat="1" applyFont="1" applyFill="1" applyBorder="1" applyAlignment="1">
      <alignment horizontal="right" vertical="center" wrapText="1"/>
    </xf>
    <xf numFmtId="0" fontId="59" fillId="32" borderId="0" xfId="0" applyFont="1" applyFill="1" applyAlignment="1">
      <alignment vertical="center" wrapText="1"/>
    </xf>
    <xf numFmtId="178" fontId="1" fillId="0" borderId="10" xfId="0" applyNumberFormat="1" applyFont="1" applyFill="1" applyBorder="1" applyAlignment="1">
      <alignment vertical="center"/>
    </xf>
    <xf numFmtId="4" fontId="1" fillId="0" borderId="10" xfId="0" applyNumberFormat="1" applyFont="1" applyFill="1" applyBorder="1" applyAlignment="1">
      <alignment vertical="center"/>
    </xf>
    <xf numFmtId="4" fontId="0" fillId="32" borderId="0" xfId="0" applyNumberFormat="1" applyFill="1" applyAlignment="1">
      <alignment vertical="center"/>
    </xf>
    <xf numFmtId="4" fontId="0" fillId="32" borderId="0" xfId="0" applyNumberFormat="1" applyFill="1" applyAlignment="1">
      <alignment horizontal="right" vertical="center"/>
    </xf>
    <xf numFmtId="0" fontId="60" fillId="32" borderId="0" xfId="0" applyFont="1" applyFill="1" applyAlignment="1">
      <alignment vertical="center" wrapText="1"/>
    </xf>
    <xf numFmtId="0" fontId="61" fillId="0" borderId="10" xfId="0" applyFont="1" applyFill="1" applyBorder="1" applyAlignment="1">
      <alignment horizontal="center" vertical="center" wrapText="1"/>
    </xf>
    <xf numFmtId="0" fontId="62" fillId="0" borderId="10" xfId="0" applyFont="1" applyFill="1" applyBorder="1" applyAlignment="1">
      <alignment horizontal="justify" vertical="center" wrapText="1"/>
    </xf>
    <xf numFmtId="0" fontId="62" fillId="0" borderId="10" xfId="0" applyFont="1" applyFill="1" applyBorder="1" applyAlignment="1">
      <alignment horizontal="center" vertical="center" wrapText="1"/>
    </xf>
    <xf numFmtId="4" fontId="62" fillId="0" borderId="10" xfId="0" applyNumberFormat="1" applyFont="1" applyFill="1" applyBorder="1" applyAlignment="1">
      <alignment horizontal="right" vertical="center" wrapText="1"/>
    </xf>
    <xf numFmtId="4" fontId="61" fillId="0" borderId="10" xfId="0" applyNumberFormat="1" applyFont="1" applyFill="1" applyBorder="1" applyAlignment="1">
      <alignment vertical="center" wrapText="1"/>
    </xf>
    <xf numFmtId="0" fontId="61" fillId="0" borderId="10" xfId="0" applyFont="1" applyFill="1" applyBorder="1" applyAlignment="1">
      <alignment vertical="center" wrapText="1"/>
    </xf>
    <xf numFmtId="4" fontId="1" fillId="0" borderId="10"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4" fontId="1" fillId="0" borderId="10" xfId="0" applyNumberFormat="1" applyFont="1" applyFill="1" applyBorder="1" applyAlignment="1">
      <alignment horizontal="right" vertical="center" wrapText="1"/>
    </xf>
    <xf numFmtId="4" fontId="7" fillId="0" borderId="10" xfId="0" applyNumberFormat="1" applyFont="1" applyFill="1" applyBorder="1" applyAlignment="1">
      <alignment vertical="center"/>
    </xf>
    <xf numFmtId="4" fontId="7" fillId="0" borderId="10" xfId="0" applyNumberFormat="1" applyFont="1" applyFill="1" applyBorder="1" applyAlignment="1">
      <alignment horizontal="right" vertical="center" wrapText="1"/>
    </xf>
    <xf numFmtId="0" fontId="7" fillId="0" borderId="10" xfId="0" applyFont="1" applyFill="1" applyBorder="1" applyAlignment="1">
      <alignment horizontal="justify" wrapText="1"/>
    </xf>
    <xf numFmtId="49" fontId="7" fillId="0" borderId="10" xfId="0" applyNumberFormat="1" applyFont="1" applyFill="1" applyBorder="1" applyAlignment="1">
      <alignment horizontal="justify" vertical="center" wrapText="1"/>
    </xf>
    <xf numFmtId="2" fontId="7" fillId="0" borderId="10" xfId="0" applyNumberFormat="1" applyFont="1" applyFill="1" applyBorder="1" applyAlignment="1">
      <alignment vertical="center" wrapText="1"/>
    </xf>
    <xf numFmtId="2" fontId="9" fillId="0" borderId="10" xfId="0" applyNumberFormat="1" applyFont="1" applyFill="1" applyBorder="1" applyAlignment="1">
      <alignment vertical="center" wrapText="1"/>
    </xf>
    <xf numFmtId="2" fontId="7" fillId="0" borderId="10" xfId="0" applyNumberFormat="1"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justify" vertical="center" wrapText="1"/>
    </xf>
    <xf numFmtId="4" fontId="63" fillId="0" borderId="10" xfId="0" applyNumberFormat="1" applyFont="1" applyFill="1" applyBorder="1" applyAlignment="1">
      <alignment vertical="center"/>
    </xf>
    <xf numFmtId="4" fontId="63" fillId="0" borderId="10" xfId="0" applyNumberFormat="1" applyFont="1" applyFill="1" applyBorder="1" applyAlignment="1">
      <alignment horizontal="right" vertical="center" wrapText="1"/>
    </xf>
    <xf numFmtId="0" fontId="63" fillId="0" borderId="10" xfId="0" applyFont="1" applyFill="1" applyBorder="1" applyAlignment="1">
      <alignment horizontal="justify" vertical="center" wrapText="1"/>
    </xf>
    <xf numFmtId="4" fontId="64" fillId="0" borderId="10" xfId="0" applyNumberFormat="1" applyFont="1" applyFill="1" applyBorder="1" applyAlignment="1">
      <alignment horizontal="right" vertical="center" wrapText="1"/>
    </xf>
    <xf numFmtId="2" fontId="63" fillId="0" borderId="10" xfId="0" applyNumberFormat="1" applyFont="1" applyFill="1" applyBorder="1" applyAlignment="1">
      <alignment horizontal="justify" vertical="center" wrapText="1"/>
    </xf>
    <xf numFmtId="0" fontId="64" fillId="0" borderId="10" xfId="0" applyFont="1" applyFill="1" applyBorder="1" applyAlignment="1">
      <alignment horizontal="justify" vertical="center" wrapText="1"/>
    </xf>
    <xf numFmtId="0" fontId="63" fillId="0" borderId="10" xfId="0" applyFont="1" applyFill="1" applyBorder="1" applyAlignment="1" quotePrefix="1">
      <alignment horizontal="center" vertical="center" wrapText="1"/>
    </xf>
    <xf numFmtId="4" fontId="63" fillId="0" borderId="10" xfId="0" applyNumberFormat="1" applyFont="1" applyFill="1" applyBorder="1" applyAlignment="1">
      <alignment horizontal="right" vertical="center" wrapText="1"/>
    </xf>
    <xf numFmtId="0" fontId="63" fillId="0" borderId="10" xfId="0" applyFont="1" applyFill="1" applyBorder="1" applyAlignment="1">
      <alignment horizontal="justify" vertical="center" wrapText="1"/>
    </xf>
    <xf numFmtId="0" fontId="63" fillId="0" borderId="10" xfId="0" applyFont="1" applyFill="1" applyBorder="1" applyAlignment="1" quotePrefix="1">
      <alignment horizontal="center" vertical="center" wrapText="1"/>
    </xf>
    <xf numFmtId="4" fontId="63" fillId="0" borderId="10" xfId="0" applyNumberFormat="1" applyFont="1" applyFill="1" applyBorder="1" applyAlignment="1">
      <alignment vertical="center"/>
    </xf>
    <xf numFmtId="0" fontId="10"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0" fontId="9" fillId="0" borderId="10" xfId="0" applyNumberFormat="1" applyFont="1" applyFill="1" applyBorder="1" applyAlignment="1">
      <alignment horizontal="justify" vertical="top" wrapText="1"/>
    </xf>
    <xf numFmtId="0" fontId="9" fillId="0" borderId="10" xfId="0" applyFont="1" applyFill="1" applyBorder="1" applyAlignment="1">
      <alignment horizontal="justify" vertical="top" wrapText="1"/>
    </xf>
    <xf numFmtId="0" fontId="64" fillId="0" borderId="10" xfId="0" applyFont="1" applyFill="1" applyBorder="1" applyAlignment="1" quotePrefix="1">
      <alignment horizontal="justify" vertical="center" wrapText="1"/>
    </xf>
    <xf numFmtId="0" fontId="64" fillId="0" borderId="10" xfId="0" applyFont="1" applyFill="1" applyBorder="1" applyAlignment="1">
      <alignment horizontal="center" vertical="center" wrapText="1"/>
    </xf>
    <xf numFmtId="4" fontId="64" fillId="0" borderId="10" xfId="0" applyNumberFormat="1" applyFont="1" applyFill="1" applyBorder="1" applyAlignment="1">
      <alignment vertical="center"/>
    </xf>
    <xf numFmtId="0" fontId="9" fillId="0" borderId="10" xfId="0" applyFont="1" applyFill="1" applyBorder="1" applyAlignment="1" quotePrefix="1">
      <alignment horizontal="justify" vertical="center" wrapText="1"/>
    </xf>
    <xf numFmtId="0" fontId="57" fillId="0" borderId="10" xfId="0" applyFont="1" applyFill="1" applyBorder="1" applyAlignment="1">
      <alignment horizontal="justify" vertical="center" wrapText="1"/>
    </xf>
    <xf numFmtId="49" fontId="1" fillId="0" borderId="10" xfId="54" applyNumberFormat="1" applyFont="1" applyFill="1" applyBorder="1" applyAlignment="1" quotePrefix="1">
      <alignment horizontal="center" vertical="center" wrapText="1"/>
      <protection/>
    </xf>
    <xf numFmtId="0" fontId="0" fillId="0" borderId="0" xfId="0" applyFill="1" applyAlignment="1">
      <alignment vertical="center" wrapText="1"/>
    </xf>
    <xf numFmtId="0" fontId="0" fillId="0" borderId="0" xfId="0" applyFill="1" applyAlignment="1">
      <alignment vertical="center"/>
    </xf>
    <xf numFmtId="0" fontId="0" fillId="33" borderId="0" xfId="0" applyFill="1" applyAlignment="1">
      <alignment vertical="center" wrapText="1"/>
    </xf>
    <xf numFmtId="0" fontId="65" fillId="0" borderId="10" xfId="0" applyFont="1" applyFill="1" applyBorder="1" applyAlignment="1">
      <alignment horizontal="justify" vertical="center" wrapText="1"/>
    </xf>
    <xf numFmtId="0" fontId="65" fillId="0" borderId="10" xfId="0" applyFont="1" applyFill="1" applyBorder="1" applyAlignment="1">
      <alignment horizontal="center" vertical="center" wrapText="1"/>
    </xf>
    <xf numFmtId="4" fontId="65" fillId="0" borderId="10" xfId="0" applyNumberFormat="1" applyFont="1" applyFill="1" applyBorder="1" applyAlignment="1">
      <alignment horizontal="right" vertical="center" wrapText="1"/>
    </xf>
    <xf numFmtId="0" fontId="4" fillId="33" borderId="0" xfId="0" applyFont="1" applyFill="1" applyAlignment="1">
      <alignment vertical="center" wrapText="1"/>
    </xf>
    <xf numFmtId="0" fontId="13" fillId="32" borderId="0" xfId="0" applyFont="1" applyFill="1" applyAlignment="1">
      <alignment vertical="center" wrapText="1"/>
    </xf>
    <xf numFmtId="178" fontId="7" fillId="0" borderId="10" xfId="0" applyNumberFormat="1" applyFont="1" applyFill="1" applyBorder="1" applyAlignment="1">
      <alignment vertical="center" wrapText="1"/>
    </xf>
    <xf numFmtId="4" fontId="7" fillId="0" borderId="10" xfId="0" applyNumberFormat="1" applyFont="1" applyFill="1" applyBorder="1" applyAlignment="1">
      <alignment horizontal="right" vertical="center"/>
    </xf>
    <xf numFmtId="0" fontId="2" fillId="0" borderId="0" xfId="0" applyFont="1" applyFill="1" applyAlignment="1">
      <alignment vertical="center" wrapText="1"/>
    </xf>
    <xf numFmtId="0" fontId="2" fillId="0" borderId="10" xfId="0" applyFont="1" applyFill="1" applyBorder="1" applyAlignment="1">
      <alignment horizontal="center" vertical="center" wrapText="1"/>
    </xf>
    <xf numFmtId="4" fontId="63" fillId="0" borderId="10" xfId="0" applyNumberFormat="1" applyFont="1" applyFill="1" applyBorder="1" applyAlignment="1">
      <alignment vertical="center" wrapText="1"/>
    </xf>
    <xf numFmtId="4" fontId="63" fillId="0" borderId="10" xfId="0" applyNumberFormat="1" applyFont="1" applyFill="1" applyBorder="1" applyAlignment="1">
      <alignment horizontal="right" vertical="center"/>
    </xf>
    <xf numFmtId="178" fontId="2" fillId="0" borderId="0" xfId="0" applyNumberFormat="1" applyFont="1" applyFill="1" applyAlignment="1">
      <alignment vertical="center" wrapText="1"/>
    </xf>
    <xf numFmtId="0" fontId="2" fillId="0" borderId="0" xfId="0" applyFont="1" applyFill="1" applyAlignment="1">
      <alignment horizontal="right" vertical="center" wrapText="1"/>
    </xf>
    <xf numFmtId="1" fontId="1" fillId="0" borderId="0" xfId="53" applyNumberFormat="1" applyFont="1" applyFill="1" applyBorder="1" applyAlignment="1">
      <alignment wrapText="1"/>
      <protection/>
    </xf>
    <xf numFmtId="1" fontId="11" fillId="0" borderId="0" xfId="53" applyNumberFormat="1" applyFont="1" applyFill="1" applyBorder="1" applyAlignment="1">
      <alignment horizontal="right" wrapText="1"/>
      <protection/>
    </xf>
    <xf numFmtId="1" fontId="2" fillId="0" borderId="0" xfId="53" applyNumberFormat="1" applyFont="1" applyFill="1" applyBorder="1" applyAlignment="1">
      <alignment horizontal="right" wrapText="1"/>
      <protection/>
    </xf>
    <xf numFmtId="0" fontId="1" fillId="0" borderId="10" xfId="0" applyFont="1" applyFill="1" applyBorder="1" applyAlignment="1">
      <alignment horizontal="center" vertical="center" wrapText="1"/>
    </xf>
    <xf numFmtId="0" fontId="1" fillId="0" borderId="10" xfId="0" applyFont="1" applyFill="1" applyBorder="1" applyAlignment="1" quotePrefix="1">
      <alignment horizontal="center" vertical="center" wrapText="1"/>
    </xf>
    <xf numFmtId="49" fontId="7" fillId="0" borderId="10" xfId="0" applyNumberFormat="1" applyFont="1" applyFill="1" applyBorder="1" applyAlignment="1">
      <alignment vertical="center"/>
    </xf>
    <xf numFmtId="49" fontId="9" fillId="0" borderId="10" xfId="0" applyNumberFormat="1" applyFont="1" applyFill="1" applyBorder="1" applyAlignment="1">
      <alignment horizontal="center" vertical="center"/>
    </xf>
    <xf numFmtId="0" fontId="9" fillId="0" borderId="10" xfId="0" applyFont="1" applyFill="1" applyBorder="1" applyAlignment="1" quotePrefix="1">
      <alignment horizontal="center" vertical="center" wrapText="1"/>
    </xf>
    <xf numFmtId="0" fontId="57" fillId="0" borderId="10" xfId="0" applyFont="1" applyFill="1" applyBorder="1" applyAlignment="1">
      <alignment horizontal="justify" vertical="center" wrapText="1"/>
    </xf>
    <xf numFmtId="0" fontId="57" fillId="0" borderId="10" xfId="0" applyFont="1" applyFill="1" applyBorder="1" applyAlignment="1" quotePrefix="1">
      <alignment horizontal="center" vertical="center" wrapText="1"/>
    </xf>
    <xf numFmtId="0" fontId="1" fillId="0" borderId="10" xfId="0" applyFont="1" applyFill="1" applyBorder="1" applyAlignment="1">
      <alignment horizontal="justify" vertical="center" wrapText="1"/>
    </xf>
    <xf numFmtId="0" fontId="8"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1" fontId="12" fillId="0" borderId="0" xfId="53" applyNumberFormat="1" applyFont="1" applyFill="1" applyBorder="1" applyAlignment="1">
      <alignment horizontal="center" wrapText="1"/>
      <protection/>
    </xf>
    <xf numFmtId="0" fontId="2" fillId="0" borderId="0" xfId="0" applyFont="1" applyFill="1" applyBorder="1" applyAlignment="1">
      <alignment horizontal="right" vertical="top" wrapText="1"/>
    </xf>
    <xf numFmtId="0" fontId="2" fillId="0" borderId="0" xfId="0" applyFont="1" applyFill="1" applyAlignment="1">
      <alignment horizontal="righ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ссовый план поступлений 2010"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35"/>
  <sheetViews>
    <sheetView tabSelected="1" view="pageBreakPreview" zoomScale="75" zoomScaleSheetLayoutView="75" zoomScalePageLayoutView="0" workbookViewId="0" topLeftCell="A1">
      <selection activeCell="A4" sqref="A4"/>
    </sheetView>
  </sheetViews>
  <sheetFormatPr defaultColWidth="9.00390625" defaultRowHeight="12.75"/>
  <cols>
    <col min="1" max="1" width="94.00390625" style="85" customWidth="1"/>
    <col min="2" max="2" width="39.625" style="85" customWidth="1"/>
    <col min="3" max="4" width="21.75390625" style="95" hidden="1" customWidth="1"/>
    <col min="5" max="5" width="21.625" style="95" customWidth="1"/>
    <col min="6" max="6" width="20.00390625" style="95" customWidth="1"/>
    <col min="7" max="7" width="20.625" style="95" customWidth="1"/>
    <col min="8" max="8" width="34.75390625" style="2" customWidth="1"/>
    <col min="9" max="9" width="14.375" style="2" bestFit="1" customWidth="1"/>
    <col min="10" max="10" width="11.625" style="2" bestFit="1" customWidth="1"/>
    <col min="11" max="16384" width="9.125" style="2" customWidth="1"/>
  </cols>
  <sheetData>
    <row r="1" spans="1:7" ht="15.75" customHeight="1">
      <c r="A1" s="116"/>
      <c r="B1" s="116"/>
      <c r="C1" s="116" t="s">
        <v>167</v>
      </c>
      <c r="D1" s="116"/>
      <c r="E1" s="116"/>
      <c r="F1" s="116"/>
      <c r="G1" s="116"/>
    </row>
    <row r="2" spans="1:7" ht="15.75" customHeight="1">
      <c r="A2" s="117"/>
      <c r="B2" s="117"/>
      <c r="C2" s="117" t="s">
        <v>166</v>
      </c>
      <c r="D2" s="117"/>
      <c r="E2" s="117"/>
      <c r="F2" s="117"/>
      <c r="G2" s="117"/>
    </row>
    <row r="3" spans="1:7" ht="15.75" customHeight="1">
      <c r="A3" s="114"/>
      <c r="B3" s="114"/>
      <c r="C3" s="114" t="s">
        <v>223</v>
      </c>
      <c r="D3" s="114"/>
      <c r="E3" s="114"/>
      <c r="F3" s="114"/>
      <c r="G3" s="114"/>
    </row>
    <row r="4" spans="6:7" ht="15.75" customHeight="1">
      <c r="F4" s="100"/>
      <c r="G4" s="100"/>
    </row>
    <row r="5" spans="1:9" ht="27" customHeight="1">
      <c r="A5" s="115" t="s">
        <v>180</v>
      </c>
      <c r="B5" s="115"/>
      <c r="C5" s="115"/>
      <c r="D5" s="115"/>
      <c r="E5" s="115"/>
      <c r="F5" s="115"/>
      <c r="G5" s="115"/>
      <c r="H5" s="3"/>
      <c r="I5" s="3"/>
    </row>
    <row r="6" spans="1:7" ht="20.25" customHeight="1">
      <c r="A6" s="115" t="s">
        <v>221</v>
      </c>
      <c r="B6" s="115"/>
      <c r="C6" s="115"/>
      <c r="D6" s="115"/>
      <c r="E6" s="115"/>
      <c r="F6" s="115"/>
      <c r="G6" s="115"/>
    </row>
    <row r="7" spans="1:7" ht="16.5" customHeight="1">
      <c r="A7" s="101"/>
      <c r="B7" s="101"/>
      <c r="F7" s="102"/>
      <c r="G7" s="103" t="s">
        <v>165</v>
      </c>
    </row>
    <row r="8" spans="1:7" ht="37.5">
      <c r="A8" s="11" t="s">
        <v>37</v>
      </c>
      <c r="B8" s="11" t="s">
        <v>131</v>
      </c>
      <c r="C8" s="11" t="s">
        <v>172</v>
      </c>
      <c r="D8" s="11" t="s">
        <v>168</v>
      </c>
      <c r="E8" s="11" t="s">
        <v>172</v>
      </c>
      <c r="F8" s="11" t="s">
        <v>181</v>
      </c>
      <c r="G8" s="11" t="s">
        <v>182</v>
      </c>
    </row>
    <row r="9" spans="1:7" s="4" customFormat="1" ht="15.75">
      <c r="A9" s="96">
        <v>1</v>
      </c>
      <c r="B9" s="96">
        <v>2</v>
      </c>
      <c r="C9" s="96">
        <v>3</v>
      </c>
      <c r="D9" s="96">
        <v>4</v>
      </c>
      <c r="E9" s="96">
        <v>5</v>
      </c>
      <c r="F9" s="96">
        <v>6</v>
      </c>
      <c r="G9" s="96">
        <v>7</v>
      </c>
    </row>
    <row r="10" spans="1:8" ht="18.75">
      <c r="A10" s="104" t="s">
        <v>4</v>
      </c>
      <c r="B10" s="105" t="s">
        <v>3</v>
      </c>
      <c r="C10" s="36">
        <f>C11+C43</f>
        <v>936024170</v>
      </c>
      <c r="D10" s="36">
        <f>D11+D43</f>
        <v>9047176</v>
      </c>
      <c r="E10" s="36">
        <f>E11+E43</f>
        <v>945071346</v>
      </c>
      <c r="F10" s="36">
        <f>F11+F43</f>
        <v>960878437</v>
      </c>
      <c r="G10" s="36">
        <f>G11+G43</f>
        <v>985581750</v>
      </c>
      <c r="H10" s="1"/>
    </row>
    <row r="11" spans="1:8" ht="19.5" customHeight="1">
      <c r="A11" s="104" t="s">
        <v>5</v>
      </c>
      <c r="B11" s="104"/>
      <c r="C11" s="36">
        <f>C12+C18+C24+C34+C39</f>
        <v>572801490</v>
      </c>
      <c r="D11" s="36">
        <f>D12+D18+D24+D34+D39</f>
        <v>0</v>
      </c>
      <c r="E11" s="36">
        <f>E12+E18+E24+E34+E39</f>
        <v>572801490</v>
      </c>
      <c r="F11" s="36">
        <f>F12+F18+F24+F34+F39</f>
        <v>598794887</v>
      </c>
      <c r="G11" s="36">
        <f>G12+G18+G24+G34+G39</f>
        <v>623996030</v>
      </c>
      <c r="H11" s="1"/>
    </row>
    <row r="12" spans="1:8" ht="25.5" customHeight="1">
      <c r="A12" s="11" t="s">
        <v>7</v>
      </c>
      <c r="B12" s="12" t="s">
        <v>6</v>
      </c>
      <c r="C12" s="36">
        <f>C13</f>
        <v>455519000</v>
      </c>
      <c r="D12" s="36">
        <f>D13</f>
        <v>0</v>
      </c>
      <c r="E12" s="36">
        <f>E13</f>
        <v>455519000</v>
      </c>
      <c r="F12" s="36">
        <f>F13</f>
        <v>479662000</v>
      </c>
      <c r="G12" s="36">
        <f>G13</f>
        <v>502686000</v>
      </c>
      <c r="H12" s="1"/>
    </row>
    <row r="13" spans="1:11" ht="26.25" customHeight="1">
      <c r="A13" s="62" t="s">
        <v>9</v>
      </c>
      <c r="B13" s="7" t="s">
        <v>8</v>
      </c>
      <c r="C13" s="52">
        <f>C14+C15+C16+C17</f>
        <v>455519000</v>
      </c>
      <c r="D13" s="52">
        <f>D14+D15+D16+D17</f>
        <v>0</v>
      </c>
      <c r="E13" s="52">
        <f>E14+E15+E16+E17</f>
        <v>455519000</v>
      </c>
      <c r="F13" s="52">
        <f>F14+F15+F16+F17</f>
        <v>479662000</v>
      </c>
      <c r="G13" s="52">
        <f>G14+G15+G16+G17</f>
        <v>502686000</v>
      </c>
      <c r="K13" s="5"/>
    </row>
    <row r="14" spans="1:8" ht="82.5" customHeight="1">
      <c r="A14" s="56" t="s">
        <v>90</v>
      </c>
      <c r="B14" s="10" t="s">
        <v>38</v>
      </c>
      <c r="C14" s="21">
        <v>452092000</v>
      </c>
      <c r="D14" s="21">
        <v>0</v>
      </c>
      <c r="E14" s="21">
        <f>C14+D14</f>
        <v>452092000</v>
      </c>
      <c r="F14" s="21">
        <v>476053000</v>
      </c>
      <c r="G14" s="21">
        <v>498904000</v>
      </c>
      <c r="H14" s="1"/>
    </row>
    <row r="15" spans="1:8" ht="114" customHeight="1">
      <c r="A15" s="56" t="s">
        <v>100</v>
      </c>
      <c r="B15" s="10" t="s">
        <v>40</v>
      </c>
      <c r="C15" s="21">
        <v>2653000</v>
      </c>
      <c r="D15" s="21">
        <v>0</v>
      </c>
      <c r="E15" s="21">
        <f>C15+D15</f>
        <v>2653000</v>
      </c>
      <c r="F15" s="21">
        <v>2793000</v>
      </c>
      <c r="G15" s="21">
        <v>2927000</v>
      </c>
      <c r="H15" s="1"/>
    </row>
    <row r="16" spans="1:8" ht="48.75" customHeight="1">
      <c r="A16" s="6" t="s">
        <v>91</v>
      </c>
      <c r="B16" s="10" t="s">
        <v>115</v>
      </c>
      <c r="C16" s="21">
        <v>615000</v>
      </c>
      <c r="D16" s="21">
        <v>0</v>
      </c>
      <c r="E16" s="21">
        <f>C16+D16</f>
        <v>615000</v>
      </c>
      <c r="F16" s="21">
        <v>648000</v>
      </c>
      <c r="G16" s="21">
        <v>679000</v>
      </c>
      <c r="H16" s="1"/>
    </row>
    <row r="17" spans="1:8" ht="102.75" customHeight="1">
      <c r="A17" s="6" t="s">
        <v>92</v>
      </c>
      <c r="B17" s="10" t="s">
        <v>39</v>
      </c>
      <c r="C17" s="21">
        <v>159000</v>
      </c>
      <c r="D17" s="21">
        <v>0</v>
      </c>
      <c r="E17" s="21">
        <f>C17+D17</f>
        <v>159000</v>
      </c>
      <c r="F17" s="21">
        <v>168000</v>
      </c>
      <c r="G17" s="21">
        <v>176000</v>
      </c>
      <c r="H17" s="1"/>
    </row>
    <row r="18" spans="1:8" ht="48.75" customHeight="1">
      <c r="A18" s="11" t="s">
        <v>164</v>
      </c>
      <c r="B18" s="19" t="s">
        <v>152</v>
      </c>
      <c r="C18" s="41">
        <f>C19</f>
        <v>4745090</v>
      </c>
      <c r="D18" s="41">
        <f>D19</f>
        <v>0</v>
      </c>
      <c r="E18" s="41">
        <f>E19</f>
        <v>4745090</v>
      </c>
      <c r="F18" s="41">
        <f>F19</f>
        <v>4670487</v>
      </c>
      <c r="G18" s="41">
        <f>G19</f>
        <v>5257630</v>
      </c>
      <c r="H18" s="1"/>
    </row>
    <row r="19" spans="1:8" ht="43.5" customHeight="1">
      <c r="A19" s="63" t="s">
        <v>154</v>
      </c>
      <c r="B19" s="19" t="s">
        <v>153</v>
      </c>
      <c r="C19" s="22">
        <f>SUM(C20:C23)</f>
        <v>4745090</v>
      </c>
      <c r="D19" s="22">
        <f>SUM(D20:D23)</f>
        <v>0</v>
      </c>
      <c r="E19" s="22">
        <f>SUM(E20:E23)</f>
        <v>4745090</v>
      </c>
      <c r="F19" s="22">
        <f>SUM(F20:F23)</f>
        <v>4670487</v>
      </c>
      <c r="G19" s="22">
        <f>SUM(G20:G23)</f>
        <v>5257630</v>
      </c>
      <c r="H19" s="1"/>
    </row>
    <row r="20" spans="1:8" ht="76.5" customHeight="1">
      <c r="A20" s="63" t="s">
        <v>155</v>
      </c>
      <c r="B20" s="19" t="s">
        <v>156</v>
      </c>
      <c r="C20" s="21">
        <v>1620408</v>
      </c>
      <c r="D20" s="21">
        <v>0</v>
      </c>
      <c r="E20" s="21">
        <v>1620408</v>
      </c>
      <c r="F20" s="21">
        <v>1624050</v>
      </c>
      <c r="G20" s="21">
        <v>1811782</v>
      </c>
      <c r="H20" s="1"/>
    </row>
    <row r="21" spans="1:8" ht="84.75" customHeight="1">
      <c r="A21" s="63" t="s">
        <v>157</v>
      </c>
      <c r="B21" s="19" t="s">
        <v>158</v>
      </c>
      <c r="C21" s="21">
        <v>16141</v>
      </c>
      <c r="D21" s="21">
        <v>0</v>
      </c>
      <c r="E21" s="21">
        <v>16141</v>
      </c>
      <c r="F21" s="21">
        <v>14789</v>
      </c>
      <c r="G21" s="21">
        <v>15587</v>
      </c>
      <c r="H21" s="1"/>
    </row>
    <row r="22" spans="1:8" ht="79.5" customHeight="1">
      <c r="A22" s="63" t="s">
        <v>159</v>
      </c>
      <c r="B22" s="19" t="s">
        <v>160</v>
      </c>
      <c r="C22" s="21">
        <v>3432645</v>
      </c>
      <c r="D22" s="21">
        <v>0</v>
      </c>
      <c r="E22" s="21">
        <v>3432645</v>
      </c>
      <c r="F22" s="21">
        <v>3368675</v>
      </c>
      <c r="G22" s="21">
        <v>3777723</v>
      </c>
      <c r="H22" s="1"/>
    </row>
    <row r="23" spans="1:8" ht="75.75" customHeight="1">
      <c r="A23" s="63" t="s">
        <v>161</v>
      </c>
      <c r="B23" s="19" t="s">
        <v>162</v>
      </c>
      <c r="C23" s="21">
        <v>-324104</v>
      </c>
      <c r="D23" s="21">
        <v>0</v>
      </c>
      <c r="E23" s="21">
        <v>-324104</v>
      </c>
      <c r="F23" s="21">
        <v>-337027</v>
      </c>
      <c r="G23" s="21">
        <v>-347462</v>
      </c>
      <c r="H23" s="1"/>
    </row>
    <row r="24" spans="1:8" ht="21.75" customHeight="1">
      <c r="A24" s="11" t="s">
        <v>11</v>
      </c>
      <c r="B24" s="12" t="s">
        <v>10</v>
      </c>
      <c r="C24" s="37">
        <f>C25+C31+C33</f>
        <v>43985000</v>
      </c>
      <c r="D24" s="37">
        <f>D25+D31+D33</f>
        <v>0</v>
      </c>
      <c r="E24" s="37">
        <f>E25+E31+E33</f>
        <v>43985000</v>
      </c>
      <c r="F24" s="37">
        <f>F25+F31+F33</f>
        <v>45900000</v>
      </c>
      <c r="G24" s="37">
        <f>G25+G31+G33</f>
        <v>47490000</v>
      </c>
      <c r="H24" s="1"/>
    </row>
    <row r="25" spans="1:8" ht="39.75" customHeight="1">
      <c r="A25" s="57" t="s">
        <v>117</v>
      </c>
      <c r="B25" s="106" t="s">
        <v>121</v>
      </c>
      <c r="C25" s="29">
        <f>C26+C28+C30</f>
        <v>26360000</v>
      </c>
      <c r="D25" s="29">
        <f>D26+D28+D30</f>
        <v>0</v>
      </c>
      <c r="E25" s="29">
        <f>E26+E28+E30</f>
        <v>26360000</v>
      </c>
      <c r="F25" s="29">
        <f>F26+F28+F30</f>
        <v>27510000</v>
      </c>
      <c r="G25" s="29">
        <f>G26+G28+G30</f>
        <v>28460000</v>
      </c>
      <c r="H25" s="1"/>
    </row>
    <row r="26" spans="1:8" ht="39" customHeight="1">
      <c r="A26" s="58" t="s">
        <v>118</v>
      </c>
      <c r="B26" s="10" t="s">
        <v>122</v>
      </c>
      <c r="C26" s="29">
        <f>C27</f>
        <v>15700000</v>
      </c>
      <c r="D26" s="29">
        <f>D27</f>
        <v>0</v>
      </c>
      <c r="E26" s="29">
        <f>E27</f>
        <v>15700000</v>
      </c>
      <c r="F26" s="29">
        <f>F27</f>
        <v>16400000</v>
      </c>
      <c r="G26" s="29">
        <f>G27</f>
        <v>16970000</v>
      </c>
      <c r="H26" s="1"/>
    </row>
    <row r="27" spans="1:8" ht="47.25" customHeight="1">
      <c r="A27" s="59" t="s">
        <v>118</v>
      </c>
      <c r="B27" s="107" t="s">
        <v>123</v>
      </c>
      <c r="C27" s="23">
        <v>15700000</v>
      </c>
      <c r="D27" s="23">
        <v>0</v>
      </c>
      <c r="E27" s="24">
        <f>C27+D27</f>
        <v>15700000</v>
      </c>
      <c r="F27" s="23">
        <v>16400000</v>
      </c>
      <c r="G27" s="23">
        <v>16970000</v>
      </c>
      <c r="H27" s="1"/>
    </row>
    <row r="28" spans="1:8" ht="40.5" customHeight="1">
      <c r="A28" s="58" t="s">
        <v>119</v>
      </c>
      <c r="B28" s="10" t="s">
        <v>124</v>
      </c>
      <c r="C28" s="29">
        <f>C29</f>
        <v>9500000</v>
      </c>
      <c r="D28" s="29">
        <f>D29</f>
        <v>0</v>
      </c>
      <c r="E28" s="29">
        <f>E29</f>
        <v>9500000</v>
      </c>
      <c r="F28" s="29">
        <f>F29</f>
        <v>9900000</v>
      </c>
      <c r="G28" s="29">
        <f>G29</f>
        <v>10240000</v>
      </c>
      <c r="H28" s="1"/>
    </row>
    <row r="29" spans="1:8" ht="42.75" customHeight="1">
      <c r="A29" s="59" t="s">
        <v>119</v>
      </c>
      <c r="B29" s="107" t="s">
        <v>125</v>
      </c>
      <c r="C29" s="23">
        <v>9500000</v>
      </c>
      <c r="D29" s="23">
        <v>0</v>
      </c>
      <c r="E29" s="24">
        <f>C29+D29</f>
        <v>9500000</v>
      </c>
      <c r="F29" s="23">
        <v>9900000</v>
      </c>
      <c r="G29" s="23">
        <v>10240000</v>
      </c>
      <c r="H29" s="1"/>
    </row>
    <row r="30" spans="1:8" ht="33" customHeight="1">
      <c r="A30" s="60" t="s">
        <v>120</v>
      </c>
      <c r="B30" s="10" t="s">
        <v>126</v>
      </c>
      <c r="C30" s="22">
        <v>1160000</v>
      </c>
      <c r="D30" s="22">
        <v>0</v>
      </c>
      <c r="E30" s="21">
        <f>C30+D30</f>
        <v>1160000</v>
      </c>
      <c r="F30" s="22">
        <v>1210000</v>
      </c>
      <c r="G30" s="22">
        <v>1250000</v>
      </c>
      <c r="H30" s="1"/>
    </row>
    <row r="31" spans="1:8" ht="30.75" customHeight="1">
      <c r="A31" s="6" t="s">
        <v>12</v>
      </c>
      <c r="B31" s="7" t="s">
        <v>75</v>
      </c>
      <c r="C31" s="29">
        <f>C32</f>
        <v>15645000</v>
      </c>
      <c r="D31" s="29">
        <f>D32</f>
        <v>0</v>
      </c>
      <c r="E31" s="29">
        <f>E32</f>
        <v>15645000</v>
      </c>
      <c r="F31" s="29">
        <f>F32</f>
        <v>16320000</v>
      </c>
      <c r="G31" s="29">
        <f>G32</f>
        <v>16890000</v>
      </c>
      <c r="H31" s="1"/>
    </row>
    <row r="32" spans="1:8" ht="28.5" customHeight="1">
      <c r="A32" s="61" t="s">
        <v>12</v>
      </c>
      <c r="B32" s="108" t="s">
        <v>57</v>
      </c>
      <c r="C32" s="28">
        <v>15645000</v>
      </c>
      <c r="D32" s="28">
        <v>0</v>
      </c>
      <c r="E32" s="21">
        <f>C32+D32</f>
        <v>15645000</v>
      </c>
      <c r="F32" s="28">
        <v>16320000</v>
      </c>
      <c r="G32" s="28">
        <v>16890000</v>
      </c>
      <c r="H32" s="1"/>
    </row>
    <row r="33" spans="1:8" ht="46.5" customHeight="1">
      <c r="A33" s="6" t="s">
        <v>138</v>
      </c>
      <c r="B33" s="7" t="s">
        <v>137</v>
      </c>
      <c r="C33" s="21">
        <v>1980000</v>
      </c>
      <c r="D33" s="21">
        <v>0</v>
      </c>
      <c r="E33" s="21">
        <f>C33+D33</f>
        <v>1980000</v>
      </c>
      <c r="F33" s="21">
        <v>2070000</v>
      </c>
      <c r="G33" s="21">
        <v>2140000</v>
      </c>
      <c r="H33" s="1"/>
    </row>
    <row r="34" spans="1:8" ht="24" customHeight="1">
      <c r="A34" s="11" t="s">
        <v>14</v>
      </c>
      <c r="B34" s="12" t="s">
        <v>13</v>
      </c>
      <c r="C34" s="37">
        <f>C35+C36</f>
        <v>64000000</v>
      </c>
      <c r="D34" s="37">
        <f>D35+D36</f>
        <v>0</v>
      </c>
      <c r="E34" s="37">
        <f>E35+E36</f>
        <v>64000000</v>
      </c>
      <c r="F34" s="37">
        <f>F35+F36</f>
        <v>64000000</v>
      </c>
      <c r="G34" s="37">
        <f>G35+G36</f>
        <v>64000000</v>
      </c>
      <c r="H34" s="1"/>
    </row>
    <row r="35" spans="1:8" ht="47.25" customHeight="1">
      <c r="A35" s="6" t="s">
        <v>46</v>
      </c>
      <c r="B35" s="7" t="s">
        <v>0</v>
      </c>
      <c r="C35" s="21">
        <v>11000000</v>
      </c>
      <c r="D35" s="21">
        <v>0</v>
      </c>
      <c r="E35" s="21">
        <f>C35+D35</f>
        <v>11000000</v>
      </c>
      <c r="F35" s="21">
        <v>11000000</v>
      </c>
      <c r="G35" s="21">
        <v>11000000</v>
      </c>
      <c r="H35" s="1"/>
    </row>
    <row r="36" spans="1:8" ht="22.5" customHeight="1">
      <c r="A36" s="62" t="s">
        <v>52</v>
      </c>
      <c r="B36" s="8" t="s">
        <v>97</v>
      </c>
      <c r="C36" s="29">
        <f>C37+C38</f>
        <v>53000000</v>
      </c>
      <c r="D36" s="29">
        <f>D37+D38</f>
        <v>0</v>
      </c>
      <c r="E36" s="29">
        <f>E37+E38</f>
        <v>53000000</v>
      </c>
      <c r="F36" s="29">
        <f>F37+F38</f>
        <v>53000000</v>
      </c>
      <c r="G36" s="29">
        <f>G37+G38</f>
        <v>53000000</v>
      </c>
      <c r="H36" s="1"/>
    </row>
    <row r="37" spans="1:8" ht="48.75" customHeight="1">
      <c r="A37" s="62" t="s">
        <v>183</v>
      </c>
      <c r="B37" s="8" t="s">
        <v>184</v>
      </c>
      <c r="C37" s="21">
        <v>51000000</v>
      </c>
      <c r="D37" s="21">
        <v>0</v>
      </c>
      <c r="E37" s="21">
        <f>C37+D37</f>
        <v>51000000</v>
      </c>
      <c r="F37" s="21">
        <v>51000000</v>
      </c>
      <c r="G37" s="21">
        <v>51000000</v>
      </c>
      <c r="H37" s="1"/>
    </row>
    <row r="38" spans="1:8" ht="44.25" customHeight="1">
      <c r="A38" s="63" t="s">
        <v>185</v>
      </c>
      <c r="B38" s="10" t="s">
        <v>186</v>
      </c>
      <c r="C38" s="21">
        <v>2000000</v>
      </c>
      <c r="D38" s="21">
        <v>0</v>
      </c>
      <c r="E38" s="21">
        <f>C38+D38</f>
        <v>2000000</v>
      </c>
      <c r="F38" s="21">
        <v>2000000</v>
      </c>
      <c r="G38" s="21">
        <v>2000000</v>
      </c>
      <c r="H38" s="1"/>
    </row>
    <row r="39" spans="1:7" ht="23.25" customHeight="1">
      <c r="A39" s="11" t="s">
        <v>16</v>
      </c>
      <c r="B39" s="12" t="s">
        <v>15</v>
      </c>
      <c r="C39" s="37">
        <f>C40+C41+C42</f>
        <v>4552400</v>
      </c>
      <c r="D39" s="37">
        <f>D40+D41+D42</f>
        <v>0</v>
      </c>
      <c r="E39" s="37">
        <f>E40+E41+E42</f>
        <v>4552400</v>
      </c>
      <c r="F39" s="37">
        <f>F40+F41+F42</f>
        <v>4562400</v>
      </c>
      <c r="G39" s="37">
        <f>G40+G41+G42</f>
        <v>4562400</v>
      </c>
    </row>
    <row r="40" spans="1:8" ht="63.75" customHeight="1">
      <c r="A40" s="63" t="s">
        <v>47</v>
      </c>
      <c r="B40" s="12" t="s">
        <v>17</v>
      </c>
      <c r="C40" s="22">
        <v>4500000</v>
      </c>
      <c r="D40" s="22">
        <v>0</v>
      </c>
      <c r="E40" s="21">
        <f>C40+D40</f>
        <v>4500000</v>
      </c>
      <c r="F40" s="22">
        <v>4500000</v>
      </c>
      <c r="G40" s="22">
        <v>4500000</v>
      </c>
      <c r="H40" s="1"/>
    </row>
    <row r="41" spans="1:8" ht="45.75" customHeight="1">
      <c r="A41" s="63" t="s">
        <v>148</v>
      </c>
      <c r="B41" s="12" t="s">
        <v>222</v>
      </c>
      <c r="C41" s="22">
        <v>30000</v>
      </c>
      <c r="D41" s="22">
        <v>0</v>
      </c>
      <c r="E41" s="21">
        <f>C41+D41</f>
        <v>30000</v>
      </c>
      <c r="F41" s="22">
        <v>40000</v>
      </c>
      <c r="G41" s="22">
        <v>40000</v>
      </c>
      <c r="H41" s="1"/>
    </row>
    <row r="42" spans="1:8" ht="102" customHeight="1">
      <c r="A42" s="63" t="s">
        <v>187</v>
      </c>
      <c r="B42" s="12" t="s">
        <v>188</v>
      </c>
      <c r="C42" s="29">
        <v>22400</v>
      </c>
      <c r="D42" s="29">
        <v>0</v>
      </c>
      <c r="E42" s="29">
        <v>22400</v>
      </c>
      <c r="F42" s="29">
        <v>22400</v>
      </c>
      <c r="G42" s="29">
        <v>22400</v>
      </c>
      <c r="H42" s="1"/>
    </row>
    <row r="43" spans="1:8" ht="18.75">
      <c r="A43" s="104" t="s">
        <v>18</v>
      </c>
      <c r="B43" s="12"/>
      <c r="C43" s="37">
        <f>C44+C51+C57+C59+C64+C75</f>
        <v>363222680</v>
      </c>
      <c r="D43" s="37">
        <f>D44+D51+D57+D59+D64+D75</f>
        <v>9047176</v>
      </c>
      <c r="E43" s="37">
        <f>E44+E51+E57+E59+E64+E75</f>
        <v>372269856</v>
      </c>
      <c r="F43" s="37">
        <f>F44+F51+F57+F59+F64+F75</f>
        <v>362083550</v>
      </c>
      <c r="G43" s="37">
        <f>G44+G51+G57+G59+G64+G75</f>
        <v>361585720</v>
      </c>
      <c r="H43" s="1"/>
    </row>
    <row r="44" spans="1:8" ht="43.5" customHeight="1">
      <c r="A44" s="63" t="s">
        <v>20</v>
      </c>
      <c r="B44" s="12" t="s">
        <v>19</v>
      </c>
      <c r="C44" s="37">
        <f>C45+C49+C50</f>
        <v>262313090</v>
      </c>
      <c r="D44" s="37">
        <f>D45+D49+D50</f>
        <v>3400530</v>
      </c>
      <c r="E44" s="37">
        <f>E45+E49+E50</f>
        <v>265713620</v>
      </c>
      <c r="F44" s="37">
        <f>F45+F49+F50</f>
        <v>262313090</v>
      </c>
      <c r="G44" s="37">
        <f>G45+G49+G50</f>
        <v>262313090</v>
      </c>
      <c r="H44" s="1"/>
    </row>
    <row r="45" spans="1:8" ht="104.25" customHeight="1">
      <c r="A45" s="63" t="s">
        <v>56</v>
      </c>
      <c r="B45" s="12" t="s">
        <v>21</v>
      </c>
      <c r="C45" s="29">
        <f>C46+C47+C48</f>
        <v>261806890</v>
      </c>
      <c r="D45" s="29">
        <f>D46+D47+D48</f>
        <v>3400530</v>
      </c>
      <c r="E45" s="29">
        <f>E46+E47+E48</f>
        <v>265207420</v>
      </c>
      <c r="F45" s="29">
        <f>F46+F47+F48</f>
        <v>261806890</v>
      </c>
      <c r="G45" s="29">
        <f>G46+G47+G48</f>
        <v>261806890</v>
      </c>
      <c r="H45" s="1"/>
    </row>
    <row r="46" spans="1:8" ht="83.25" customHeight="1">
      <c r="A46" s="63" t="s">
        <v>98</v>
      </c>
      <c r="B46" s="11" t="s">
        <v>69</v>
      </c>
      <c r="C46" s="22">
        <v>231742360</v>
      </c>
      <c r="D46" s="22">
        <f>3400530</f>
        <v>3400530</v>
      </c>
      <c r="E46" s="21">
        <f>C46+D46</f>
        <v>235142890</v>
      </c>
      <c r="F46" s="22">
        <v>231742360</v>
      </c>
      <c r="G46" s="22">
        <v>231742360</v>
      </c>
      <c r="H46" s="1"/>
    </row>
    <row r="47" spans="1:8" ht="87" customHeight="1">
      <c r="A47" s="60" t="s">
        <v>53</v>
      </c>
      <c r="B47" s="10" t="s">
        <v>2</v>
      </c>
      <c r="C47" s="22">
        <v>97230</v>
      </c>
      <c r="D47" s="22">
        <v>0</v>
      </c>
      <c r="E47" s="21">
        <f>C47+D47</f>
        <v>97230</v>
      </c>
      <c r="F47" s="22">
        <v>97230</v>
      </c>
      <c r="G47" s="22">
        <v>97230</v>
      </c>
      <c r="H47" s="1"/>
    </row>
    <row r="48" spans="1:8" ht="51" customHeight="1">
      <c r="A48" s="60" t="s">
        <v>175</v>
      </c>
      <c r="B48" s="12" t="s">
        <v>174</v>
      </c>
      <c r="C48" s="22">
        <v>29967300</v>
      </c>
      <c r="D48" s="22">
        <v>0</v>
      </c>
      <c r="E48" s="21">
        <f>C48+D48</f>
        <v>29967300</v>
      </c>
      <c r="F48" s="22">
        <v>29967300</v>
      </c>
      <c r="G48" s="22">
        <v>29967300</v>
      </c>
      <c r="H48" s="1"/>
    </row>
    <row r="49" spans="1:8" ht="64.5" customHeight="1" hidden="1">
      <c r="A49" s="72" t="s">
        <v>34</v>
      </c>
      <c r="B49" s="73" t="s">
        <v>33</v>
      </c>
      <c r="C49" s="74">
        <v>0</v>
      </c>
      <c r="D49" s="74">
        <v>0</v>
      </c>
      <c r="E49" s="71">
        <f>C49+D49</f>
        <v>0</v>
      </c>
      <c r="F49" s="74">
        <v>0</v>
      </c>
      <c r="G49" s="74">
        <v>0</v>
      </c>
      <c r="H49" s="1"/>
    </row>
    <row r="50" spans="1:8" ht="83.25" customHeight="1">
      <c r="A50" s="60" t="s">
        <v>54</v>
      </c>
      <c r="B50" s="10" t="s">
        <v>1</v>
      </c>
      <c r="C50" s="22">
        <f>120700+385500</f>
        <v>506200</v>
      </c>
      <c r="D50" s="22">
        <v>0</v>
      </c>
      <c r="E50" s="21">
        <f>C50+D50</f>
        <v>506200</v>
      </c>
      <c r="F50" s="22">
        <f>120700+385500</f>
        <v>506200</v>
      </c>
      <c r="G50" s="22">
        <f>120700+385500</f>
        <v>506200</v>
      </c>
      <c r="H50" s="1"/>
    </row>
    <row r="51" spans="1:8" ht="34.5" customHeight="1">
      <c r="A51" s="63" t="s">
        <v>26</v>
      </c>
      <c r="B51" s="11" t="s">
        <v>27</v>
      </c>
      <c r="C51" s="40">
        <f>C52</f>
        <v>86368910</v>
      </c>
      <c r="D51" s="40">
        <f>D52</f>
        <v>0</v>
      </c>
      <c r="E51" s="30">
        <f>E52</f>
        <v>86368910</v>
      </c>
      <c r="F51" s="30">
        <f>F52</f>
        <v>86368910</v>
      </c>
      <c r="G51" s="30">
        <f>G52</f>
        <v>86368910</v>
      </c>
      <c r="H51" s="1"/>
    </row>
    <row r="52" spans="1:8" ht="24" customHeight="1">
      <c r="A52" s="63" t="s">
        <v>28</v>
      </c>
      <c r="B52" s="11" t="s">
        <v>29</v>
      </c>
      <c r="C52" s="93">
        <f>C53+C54+C55+C56</f>
        <v>86368910</v>
      </c>
      <c r="D52" s="93">
        <f>D53+D54+D55+D56</f>
        <v>0</v>
      </c>
      <c r="E52" s="29">
        <f>E53+E54+E55+E56</f>
        <v>86368910</v>
      </c>
      <c r="F52" s="29">
        <f>F53+F54+F55+F56</f>
        <v>86368910</v>
      </c>
      <c r="G52" s="29">
        <f>G53+G54+G55+G56</f>
        <v>86368910</v>
      </c>
      <c r="H52" s="1"/>
    </row>
    <row r="53" spans="1:8" ht="43.5" customHeight="1">
      <c r="A53" s="61" t="s">
        <v>102</v>
      </c>
      <c r="B53" s="9" t="s">
        <v>103</v>
      </c>
      <c r="C53" s="27">
        <v>1522900</v>
      </c>
      <c r="D53" s="27">
        <v>0</v>
      </c>
      <c r="E53" s="38">
        <f>C53+D53</f>
        <v>1522900</v>
      </c>
      <c r="F53" s="27">
        <v>1522900</v>
      </c>
      <c r="G53" s="27">
        <v>1522900</v>
      </c>
      <c r="H53" s="1"/>
    </row>
    <row r="54" spans="1:8" ht="42.75" customHeight="1" hidden="1">
      <c r="A54" s="69" t="s">
        <v>104</v>
      </c>
      <c r="B54" s="80" t="s">
        <v>105</v>
      </c>
      <c r="C54" s="81">
        <v>0</v>
      </c>
      <c r="D54" s="81">
        <v>0</v>
      </c>
      <c r="E54" s="67">
        <f>C54+D54</f>
        <v>0</v>
      </c>
      <c r="F54" s="81">
        <v>0</v>
      </c>
      <c r="G54" s="81">
        <v>0</v>
      </c>
      <c r="H54" s="1"/>
    </row>
    <row r="55" spans="1:8" ht="27.75" customHeight="1">
      <c r="A55" s="61" t="s">
        <v>106</v>
      </c>
      <c r="B55" s="9" t="s">
        <v>108</v>
      </c>
      <c r="C55" s="27">
        <v>15217230</v>
      </c>
      <c r="D55" s="27">
        <v>0</v>
      </c>
      <c r="E55" s="38">
        <f>C55+D55</f>
        <v>15217230</v>
      </c>
      <c r="F55" s="27">
        <v>15217230</v>
      </c>
      <c r="G55" s="27">
        <v>15217230</v>
      </c>
      <c r="H55" s="1"/>
    </row>
    <row r="56" spans="1:8" ht="24.75" customHeight="1">
      <c r="A56" s="61" t="s">
        <v>107</v>
      </c>
      <c r="B56" s="9" t="s">
        <v>109</v>
      </c>
      <c r="C56" s="27">
        <v>69628780</v>
      </c>
      <c r="D56" s="27">
        <v>0</v>
      </c>
      <c r="E56" s="38">
        <f>C56+D56</f>
        <v>69628780</v>
      </c>
      <c r="F56" s="27">
        <v>69628780</v>
      </c>
      <c r="G56" s="27">
        <v>69628780</v>
      </c>
      <c r="H56" s="1"/>
    </row>
    <row r="57" spans="1:9" ht="37.5">
      <c r="A57" s="63" t="s">
        <v>71</v>
      </c>
      <c r="B57" s="12" t="s">
        <v>22</v>
      </c>
      <c r="C57" s="37">
        <f>C58</f>
        <v>1030</v>
      </c>
      <c r="D57" s="37">
        <f>D58</f>
        <v>1118768</v>
      </c>
      <c r="E57" s="37">
        <f>E58</f>
        <v>1119798</v>
      </c>
      <c r="F57" s="37">
        <f>F58</f>
        <v>1030</v>
      </c>
      <c r="G57" s="37">
        <f>G58</f>
        <v>1030</v>
      </c>
      <c r="I57" s="1"/>
    </row>
    <row r="58" spans="1:10" ht="29.25" customHeight="1">
      <c r="A58" s="6" t="s">
        <v>73</v>
      </c>
      <c r="B58" s="7" t="s">
        <v>72</v>
      </c>
      <c r="C58" s="21">
        <v>1030</v>
      </c>
      <c r="D58" s="21">
        <f>869124+235644+14000</f>
        <v>1118768</v>
      </c>
      <c r="E58" s="55">
        <f>C58+D58</f>
        <v>1119798</v>
      </c>
      <c r="F58" s="21">
        <v>1030</v>
      </c>
      <c r="G58" s="21">
        <v>1030</v>
      </c>
      <c r="H58" s="1"/>
      <c r="I58" s="39"/>
      <c r="J58" s="26"/>
    </row>
    <row r="59" spans="1:8" ht="32.25" customHeight="1">
      <c r="A59" s="63" t="s">
        <v>35</v>
      </c>
      <c r="B59" s="12" t="s">
        <v>36</v>
      </c>
      <c r="C59" s="37">
        <f>C60+C61+C62+C63</f>
        <v>8373060</v>
      </c>
      <c r="D59" s="37">
        <f>D60+D61+D62+D63</f>
        <v>4157878</v>
      </c>
      <c r="E59" s="37">
        <f>E60+E61+E62+E63</f>
        <v>12530938</v>
      </c>
      <c r="F59" s="37">
        <f>F60+F61+F62+F63</f>
        <v>7218930</v>
      </c>
      <c r="G59" s="37">
        <f>G60+G61+G62+G63</f>
        <v>6711100</v>
      </c>
      <c r="H59" s="1"/>
    </row>
    <row r="60" spans="1:8" ht="102" customHeight="1">
      <c r="A60" s="109" t="s">
        <v>55</v>
      </c>
      <c r="B60" s="110" t="s">
        <v>70</v>
      </c>
      <c r="C60" s="21">
        <v>7057460</v>
      </c>
      <c r="D60" s="21">
        <f>4141788</f>
        <v>4141788</v>
      </c>
      <c r="E60" s="21">
        <f>C60+D60</f>
        <v>11199248</v>
      </c>
      <c r="F60" s="21">
        <v>5903330</v>
      </c>
      <c r="G60" s="21">
        <v>5395500</v>
      </c>
      <c r="H60" s="1"/>
    </row>
    <row r="61" spans="1:8" ht="72" customHeight="1">
      <c r="A61" s="109" t="s">
        <v>220</v>
      </c>
      <c r="B61" s="110" t="s">
        <v>189</v>
      </c>
      <c r="C61" s="21">
        <v>53900</v>
      </c>
      <c r="D61" s="21">
        <f>16090</f>
        <v>16090</v>
      </c>
      <c r="E61" s="21">
        <f>C61+D61</f>
        <v>69990</v>
      </c>
      <c r="F61" s="21">
        <v>53900</v>
      </c>
      <c r="G61" s="21">
        <v>53900</v>
      </c>
      <c r="H61" s="1"/>
    </row>
    <row r="62" spans="1:8" ht="52.5" customHeight="1">
      <c r="A62" s="6" t="s">
        <v>127</v>
      </c>
      <c r="B62" s="7" t="s">
        <v>128</v>
      </c>
      <c r="C62" s="54">
        <v>1261700</v>
      </c>
      <c r="D62" s="54">
        <v>0</v>
      </c>
      <c r="E62" s="55">
        <f>C62+D62</f>
        <v>1261700</v>
      </c>
      <c r="F62" s="54">
        <v>1261700</v>
      </c>
      <c r="G62" s="54">
        <v>1261700</v>
      </c>
      <c r="H62" s="1"/>
    </row>
    <row r="63" spans="1:8" ht="63.75" customHeight="1" hidden="1">
      <c r="A63" s="68" t="s">
        <v>150</v>
      </c>
      <c r="B63" s="70" t="s">
        <v>149</v>
      </c>
      <c r="C63" s="64">
        <v>0</v>
      </c>
      <c r="D63" s="64">
        <v>0</v>
      </c>
      <c r="E63" s="65">
        <f>C63+D63</f>
        <v>0</v>
      </c>
      <c r="F63" s="64">
        <v>0</v>
      </c>
      <c r="G63" s="64">
        <v>0</v>
      </c>
      <c r="H63" s="1"/>
    </row>
    <row r="64" spans="1:8" ht="28.5" customHeight="1">
      <c r="A64" s="63" t="s">
        <v>24</v>
      </c>
      <c r="B64" s="12" t="s">
        <v>23</v>
      </c>
      <c r="C64" s="37">
        <f>C65+C66+C67+C68+C69+C71+C72+C73+C74</f>
        <v>6166590</v>
      </c>
      <c r="D64" s="37">
        <f>D65+D66+D67+D68+D69+D71+D72+D73+D74</f>
        <v>370000</v>
      </c>
      <c r="E64" s="37">
        <f>E65+E66+E67+E68+E69+E71+E72+E73+E74</f>
        <v>6536590</v>
      </c>
      <c r="F64" s="37">
        <f>F65+F66+F67+F68+F69+F71+F72+F73+F74</f>
        <v>6181590</v>
      </c>
      <c r="G64" s="37">
        <f>G65+G66+G67+G68+G69+G71+G72+G73+G74</f>
        <v>6191590</v>
      </c>
      <c r="H64" s="1"/>
    </row>
    <row r="65" spans="1:8" ht="87.75" customHeight="1">
      <c r="A65" s="60" t="s">
        <v>151</v>
      </c>
      <c r="B65" s="10" t="s">
        <v>41</v>
      </c>
      <c r="C65" s="22">
        <v>50000</v>
      </c>
      <c r="D65" s="22">
        <v>0</v>
      </c>
      <c r="E65" s="21">
        <f>C65+D65</f>
        <v>50000</v>
      </c>
      <c r="F65" s="22">
        <v>50000</v>
      </c>
      <c r="G65" s="22">
        <v>50000</v>
      </c>
      <c r="H65" s="1"/>
    </row>
    <row r="66" spans="1:8" ht="63.75" customHeight="1">
      <c r="A66" s="60" t="s">
        <v>42</v>
      </c>
      <c r="B66" s="10" t="s">
        <v>43</v>
      </c>
      <c r="C66" s="22">
        <v>2000</v>
      </c>
      <c r="D66" s="22">
        <v>0</v>
      </c>
      <c r="E66" s="21">
        <f>C66+D66</f>
        <v>2000</v>
      </c>
      <c r="F66" s="22">
        <v>2000</v>
      </c>
      <c r="G66" s="22">
        <v>2000</v>
      </c>
      <c r="H66" s="1"/>
    </row>
    <row r="67" spans="1:8" ht="33.75" customHeight="1">
      <c r="A67" s="60" t="s">
        <v>45</v>
      </c>
      <c r="B67" s="11" t="s">
        <v>44</v>
      </c>
      <c r="C67" s="22">
        <v>150000</v>
      </c>
      <c r="D67" s="22">
        <v>0</v>
      </c>
      <c r="E67" s="21">
        <f>C67+D67</f>
        <v>150000</v>
      </c>
      <c r="F67" s="22">
        <v>150000</v>
      </c>
      <c r="G67" s="22">
        <v>150000</v>
      </c>
      <c r="H67" s="1"/>
    </row>
    <row r="68" spans="1:8" ht="66" customHeight="1">
      <c r="A68" s="60" t="s">
        <v>146</v>
      </c>
      <c r="B68" s="11" t="s">
        <v>113</v>
      </c>
      <c r="C68" s="29">
        <v>590000</v>
      </c>
      <c r="D68" s="29">
        <v>0</v>
      </c>
      <c r="E68" s="21">
        <f>C68+D68</f>
        <v>590000</v>
      </c>
      <c r="F68" s="29">
        <v>595000</v>
      </c>
      <c r="G68" s="29">
        <v>595000</v>
      </c>
      <c r="H68" s="1"/>
    </row>
    <row r="69" spans="1:8" ht="41.25" customHeight="1">
      <c r="A69" s="60" t="s">
        <v>96</v>
      </c>
      <c r="B69" s="8" t="s">
        <v>32</v>
      </c>
      <c r="C69" s="52">
        <f>C70</f>
        <v>0</v>
      </c>
      <c r="D69" s="52">
        <f>D70</f>
        <v>150000</v>
      </c>
      <c r="E69" s="52">
        <f>E70</f>
        <v>150000</v>
      </c>
      <c r="F69" s="52">
        <f>F70</f>
        <v>0</v>
      </c>
      <c r="G69" s="52">
        <f>G70</f>
        <v>0</v>
      </c>
      <c r="H69" s="1"/>
    </row>
    <row r="70" spans="1:8" ht="45.75" customHeight="1">
      <c r="A70" s="61" t="s">
        <v>101</v>
      </c>
      <c r="B70" s="9" t="s">
        <v>74</v>
      </c>
      <c r="C70" s="24">
        <v>0</v>
      </c>
      <c r="D70" s="24">
        <f>150000</f>
        <v>150000</v>
      </c>
      <c r="E70" s="24">
        <f>C70+D70</f>
        <v>150000</v>
      </c>
      <c r="F70" s="24">
        <v>0</v>
      </c>
      <c r="G70" s="24">
        <v>0</v>
      </c>
      <c r="H70" s="1"/>
    </row>
    <row r="71" spans="1:8" ht="80.25" customHeight="1">
      <c r="A71" s="6" t="s">
        <v>190</v>
      </c>
      <c r="B71" s="8" t="s">
        <v>114</v>
      </c>
      <c r="C71" s="22">
        <v>9000</v>
      </c>
      <c r="D71" s="22">
        <v>0</v>
      </c>
      <c r="E71" s="21">
        <f>C71+D71</f>
        <v>9000</v>
      </c>
      <c r="F71" s="22">
        <v>9000</v>
      </c>
      <c r="G71" s="22">
        <v>9000</v>
      </c>
      <c r="H71" s="1"/>
    </row>
    <row r="72" spans="1:8" ht="82.5" customHeight="1">
      <c r="A72" s="6" t="s">
        <v>191</v>
      </c>
      <c r="B72" s="8" t="s">
        <v>192</v>
      </c>
      <c r="C72" s="22">
        <v>2923150</v>
      </c>
      <c r="D72" s="22">
        <v>0</v>
      </c>
      <c r="E72" s="21">
        <f>C72+D72</f>
        <v>2923150</v>
      </c>
      <c r="F72" s="22">
        <v>2923150</v>
      </c>
      <c r="G72" s="22">
        <v>2923150</v>
      </c>
      <c r="H72" s="1"/>
    </row>
    <row r="73" spans="1:8" ht="69" customHeight="1">
      <c r="A73" s="6" t="s">
        <v>129</v>
      </c>
      <c r="B73" s="8" t="s">
        <v>130</v>
      </c>
      <c r="C73" s="54">
        <v>0</v>
      </c>
      <c r="D73" s="54">
        <f>220000</f>
        <v>220000</v>
      </c>
      <c r="E73" s="55">
        <f>C73+D73</f>
        <v>220000</v>
      </c>
      <c r="F73" s="54">
        <v>0</v>
      </c>
      <c r="G73" s="54">
        <v>0</v>
      </c>
      <c r="H73" s="1"/>
    </row>
    <row r="74" spans="1:10" ht="51" customHeight="1">
      <c r="A74" s="63" t="s">
        <v>31</v>
      </c>
      <c r="B74" s="12" t="s">
        <v>30</v>
      </c>
      <c r="C74" s="21">
        <f>1469750+582690+390000</f>
        <v>2442440</v>
      </c>
      <c r="D74" s="21">
        <v>0</v>
      </c>
      <c r="E74" s="21">
        <f>C74+D74</f>
        <v>2442440</v>
      </c>
      <c r="F74" s="21">
        <f>1469750+582690+400000</f>
        <v>2452440</v>
      </c>
      <c r="G74" s="21">
        <f>1469750+582690+410000</f>
        <v>2462440</v>
      </c>
      <c r="H74" s="1"/>
      <c r="J74" s="1"/>
    </row>
    <row r="75" spans="1:8" ht="25.5" customHeight="1" hidden="1">
      <c r="A75" s="72" t="s">
        <v>51</v>
      </c>
      <c r="B75" s="73" t="s">
        <v>50</v>
      </c>
      <c r="C75" s="97">
        <f>C76</f>
        <v>0</v>
      </c>
      <c r="D75" s="29"/>
      <c r="E75" s="97"/>
      <c r="F75" s="97">
        <f>F76</f>
        <v>0</v>
      </c>
      <c r="G75" s="97">
        <f>G76</f>
        <v>0</v>
      </c>
      <c r="H75" s="1"/>
    </row>
    <row r="76" spans="1:8" ht="35.25" customHeight="1" hidden="1">
      <c r="A76" s="72" t="s">
        <v>49</v>
      </c>
      <c r="B76" s="73" t="s">
        <v>48</v>
      </c>
      <c r="C76" s="98">
        <v>0</v>
      </c>
      <c r="D76" s="32"/>
      <c r="E76" s="98"/>
      <c r="F76" s="98">
        <v>0</v>
      </c>
      <c r="G76" s="98">
        <v>0</v>
      </c>
      <c r="H76" s="1"/>
    </row>
    <row r="77" spans="1:8" ht="30" customHeight="1">
      <c r="A77" s="14" t="s">
        <v>58</v>
      </c>
      <c r="B77" s="13" t="s">
        <v>59</v>
      </c>
      <c r="C77" s="31">
        <f>C78+C129</f>
        <v>876416607.2</v>
      </c>
      <c r="D77" s="31">
        <f>D78+D129+D131</f>
        <v>0</v>
      </c>
      <c r="E77" s="31">
        <f>E78+E129</f>
        <v>876416607.2</v>
      </c>
      <c r="F77" s="31">
        <f>F78+F129</f>
        <v>617837627.8</v>
      </c>
      <c r="G77" s="31">
        <f>G78+G129</f>
        <v>616993478.16</v>
      </c>
      <c r="H77" s="1"/>
    </row>
    <row r="78" spans="1:8" s="86" customFormat="1" ht="50.25" customHeight="1">
      <c r="A78" s="20" t="s">
        <v>60</v>
      </c>
      <c r="B78" s="84" t="s">
        <v>61</v>
      </c>
      <c r="C78" s="30">
        <f>C79+C81+C91+C125</f>
        <v>779216607.2</v>
      </c>
      <c r="D78" s="30">
        <f>D79+D81+D91+D125</f>
        <v>0</v>
      </c>
      <c r="E78" s="30">
        <f>E79+E81+E91+E125</f>
        <v>779216607.2</v>
      </c>
      <c r="F78" s="30">
        <f>F79+F81+F91+F125</f>
        <v>521687627.8</v>
      </c>
      <c r="G78" s="30">
        <f>G79+G81+G91+G125</f>
        <v>522943478.15999997</v>
      </c>
      <c r="H78" s="85"/>
    </row>
    <row r="79" spans="1:8" ht="44.25" customHeight="1">
      <c r="A79" s="20" t="s">
        <v>62</v>
      </c>
      <c r="B79" s="13" t="s">
        <v>202</v>
      </c>
      <c r="C79" s="31">
        <f>C80</f>
        <v>9358600</v>
      </c>
      <c r="D79" s="31">
        <f>D80</f>
        <v>0</v>
      </c>
      <c r="E79" s="31">
        <f>E80</f>
        <v>9358600</v>
      </c>
      <c r="F79" s="31">
        <f>F80</f>
        <v>9358600</v>
      </c>
      <c r="G79" s="31">
        <f>G80</f>
        <v>9358600</v>
      </c>
      <c r="H79" s="1"/>
    </row>
    <row r="80" spans="1:8" ht="42" customHeight="1">
      <c r="A80" s="75" t="s">
        <v>79</v>
      </c>
      <c r="B80" s="8" t="s">
        <v>196</v>
      </c>
      <c r="C80" s="22">
        <v>9358600</v>
      </c>
      <c r="D80" s="22">
        <v>0</v>
      </c>
      <c r="E80" s="21">
        <f>C80+D80</f>
        <v>9358600</v>
      </c>
      <c r="F80" s="22">
        <v>9358600</v>
      </c>
      <c r="G80" s="22">
        <v>9358600</v>
      </c>
      <c r="H80" s="1"/>
    </row>
    <row r="81" spans="1:8" ht="48" customHeight="1">
      <c r="A81" s="14" t="s">
        <v>135</v>
      </c>
      <c r="B81" s="13" t="s">
        <v>201</v>
      </c>
      <c r="C81" s="31">
        <f>C82+C83</f>
        <v>265490812</v>
      </c>
      <c r="D81" s="31">
        <f>D83</f>
        <v>0</v>
      </c>
      <c r="E81" s="31">
        <f>E82+E83</f>
        <v>265490812</v>
      </c>
      <c r="F81" s="31">
        <f>F83</f>
        <v>4438712</v>
      </c>
      <c r="G81" s="31">
        <f>G83</f>
        <v>4788712</v>
      </c>
      <c r="H81" s="1"/>
    </row>
    <row r="82" spans="1:8" ht="48" customHeight="1">
      <c r="A82" s="6" t="s">
        <v>197</v>
      </c>
      <c r="B82" s="7" t="s">
        <v>198</v>
      </c>
      <c r="C82" s="94">
        <v>261000000</v>
      </c>
      <c r="D82" s="94">
        <v>0</v>
      </c>
      <c r="E82" s="94">
        <f>C82+D82</f>
        <v>261000000</v>
      </c>
      <c r="F82" s="94">
        <v>0</v>
      </c>
      <c r="G82" s="94">
        <v>0</v>
      </c>
      <c r="H82" s="87"/>
    </row>
    <row r="83" spans="1:8" ht="21.75" customHeight="1">
      <c r="A83" s="14" t="s">
        <v>63</v>
      </c>
      <c r="B83" s="13" t="s">
        <v>200</v>
      </c>
      <c r="C83" s="30">
        <f>C84</f>
        <v>4490812</v>
      </c>
      <c r="D83" s="30">
        <f>D84</f>
        <v>0</v>
      </c>
      <c r="E83" s="30">
        <f>E84</f>
        <v>4490812</v>
      </c>
      <c r="F83" s="30">
        <f>F84</f>
        <v>4438712</v>
      </c>
      <c r="G83" s="30">
        <f>G84</f>
        <v>4788712</v>
      </c>
      <c r="H83" s="1"/>
    </row>
    <row r="84" spans="1:8" ht="27" customHeight="1">
      <c r="A84" s="6" t="s">
        <v>64</v>
      </c>
      <c r="B84" s="7" t="s">
        <v>199</v>
      </c>
      <c r="C84" s="32">
        <f>C85+C86+C87+C88+C89+C90</f>
        <v>4490812</v>
      </c>
      <c r="D84" s="32">
        <f>SUM(D85:D90)</f>
        <v>0</v>
      </c>
      <c r="E84" s="32">
        <f>E85+E86+E87+E88+E89+E90</f>
        <v>4490812</v>
      </c>
      <c r="F84" s="32">
        <f>SUM(F85:F90)</f>
        <v>4438712</v>
      </c>
      <c r="G84" s="32">
        <f>SUM(G85:G90)</f>
        <v>4788712</v>
      </c>
      <c r="H84" s="1"/>
    </row>
    <row r="85" spans="1:8" ht="84.75" customHeight="1">
      <c r="A85" s="6" t="s">
        <v>80</v>
      </c>
      <c r="B85" s="7" t="s">
        <v>199</v>
      </c>
      <c r="C85" s="22">
        <v>705800</v>
      </c>
      <c r="D85" s="22">
        <v>0</v>
      </c>
      <c r="E85" s="21">
        <f aca="true" t="shared" si="0" ref="E85:E90">C85+D85</f>
        <v>705800</v>
      </c>
      <c r="F85" s="22">
        <v>699300</v>
      </c>
      <c r="G85" s="22">
        <v>702500</v>
      </c>
      <c r="H85" s="1"/>
    </row>
    <row r="86" spans="1:8" ht="75.75" customHeight="1" hidden="1">
      <c r="A86" s="66" t="s">
        <v>81</v>
      </c>
      <c r="B86" s="70" t="s">
        <v>199</v>
      </c>
      <c r="C86" s="64">
        <v>0</v>
      </c>
      <c r="D86" s="64">
        <v>0</v>
      </c>
      <c r="E86" s="65">
        <f t="shared" si="0"/>
        <v>0</v>
      </c>
      <c r="F86" s="64">
        <v>0</v>
      </c>
      <c r="G86" s="64">
        <v>0</v>
      </c>
      <c r="H86" s="1"/>
    </row>
    <row r="87" spans="1:8" s="4" customFormat="1" ht="48.75" customHeight="1">
      <c r="A87" s="6" t="s">
        <v>203</v>
      </c>
      <c r="B87" s="8" t="s">
        <v>199</v>
      </c>
      <c r="C87" s="22">
        <v>2251170</v>
      </c>
      <c r="D87" s="22">
        <v>0</v>
      </c>
      <c r="E87" s="21">
        <f t="shared" si="0"/>
        <v>2251170</v>
      </c>
      <c r="F87" s="22">
        <v>2251170</v>
      </c>
      <c r="G87" s="22">
        <v>2251170</v>
      </c>
      <c r="H87" s="25"/>
    </row>
    <row r="88" spans="1:8" s="4" customFormat="1" ht="64.5" customHeight="1">
      <c r="A88" s="6" t="s">
        <v>177</v>
      </c>
      <c r="B88" s="15" t="s">
        <v>199</v>
      </c>
      <c r="C88" s="22">
        <v>13042</v>
      </c>
      <c r="D88" s="22">
        <v>0</v>
      </c>
      <c r="E88" s="21">
        <f t="shared" si="0"/>
        <v>13042</v>
      </c>
      <c r="F88" s="22">
        <v>13042</v>
      </c>
      <c r="G88" s="22">
        <v>13042</v>
      </c>
      <c r="H88" s="25"/>
    </row>
    <row r="89" spans="1:8" s="4" customFormat="1" ht="64.5" customHeight="1">
      <c r="A89" s="6" t="s">
        <v>204</v>
      </c>
      <c r="B89" s="15" t="s">
        <v>199</v>
      </c>
      <c r="C89" s="22">
        <v>1520800</v>
      </c>
      <c r="D89" s="22">
        <v>0</v>
      </c>
      <c r="E89" s="21">
        <f t="shared" si="0"/>
        <v>1520800</v>
      </c>
      <c r="F89" s="22">
        <v>1475200</v>
      </c>
      <c r="G89" s="22">
        <v>1822000</v>
      </c>
      <c r="H89" s="91"/>
    </row>
    <row r="90" spans="1:8" s="4" customFormat="1" ht="51.75" customHeight="1" hidden="1">
      <c r="A90" s="66" t="s">
        <v>170</v>
      </c>
      <c r="B90" s="76" t="s">
        <v>199</v>
      </c>
      <c r="C90" s="64">
        <v>0</v>
      </c>
      <c r="D90" s="64">
        <v>0</v>
      </c>
      <c r="E90" s="65">
        <f t="shared" si="0"/>
        <v>0</v>
      </c>
      <c r="F90" s="64">
        <v>0</v>
      </c>
      <c r="G90" s="64">
        <v>0</v>
      </c>
      <c r="H90" s="25"/>
    </row>
    <row r="91" spans="1:8" ht="50.25" customHeight="1">
      <c r="A91" s="14" t="s">
        <v>65</v>
      </c>
      <c r="B91" s="13" t="s">
        <v>205</v>
      </c>
      <c r="C91" s="36">
        <f>C93+C94+C97+C100+C101</f>
        <v>504367195.2</v>
      </c>
      <c r="D91" s="36">
        <f>D93+D94+D97+D100+D101</f>
        <v>0</v>
      </c>
      <c r="E91" s="36">
        <f>E93+E94+E97+E100+E101</f>
        <v>504367195.2</v>
      </c>
      <c r="F91" s="36">
        <f>F93+F94+F97+F100+F101</f>
        <v>507890315.8</v>
      </c>
      <c r="G91" s="36">
        <f>G93+G94+G97+G100+G101</f>
        <v>508796166.15999997</v>
      </c>
      <c r="H91" s="1"/>
    </row>
    <row r="92" spans="1:8" ht="59.25" customHeight="1" hidden="1">
      <c r="A92" s="66" t="s">
        <v>207</v>
      </c>
      <c r="B92" s="76" t="s">
        <v>208</v>
      </c>
      <c r="C92" s="64">
        <v>0</v>
      </c>
      <c r="D92" s="64">
        <v>0</v>
      </c>
      <c r="E92" s="65">
        <f>C92+D92</f>
        <v>0</v>
      </c>
      <c r="F92" s="64">
        <v>0</v>
      </c>
      <c r="G92" s="64">
        <v>0</v>
      </c>
      <c r="H92" s="1"/>
    </row>
    <row r="93" spans="1:8" ht="61.5" customHeight="1">
      <c r="A93" s="17" t="s">
        <v>82</v>
      </c>
      <c r="B93" s="8" t="s">
        <v>209</v>
      </c>
      <c r="C93" s="22">
        <v>43238200</v>
      </c>
      <c r="D93" s="22">
        <v>0</v>
      </c>
      <c r="E93" s="21">
        <f>C93+D93</f>
        <v>43238200</v>
      </c>
      <c r="F93" s="22">
        <v>43238200</v>
      </c>
      <c r="G93" s="22">
        <v>43238200</v>
      </c>
      <c r="H93" s="1"/>
    </row>
    <row r="94" spans="1:8" ht="96" customHeight="1">
      <c r="A94" s="17" t="s">
        <v>193</v>
      </c>
      <c r="B94" s="8" t="s">
        <v>210</v>
      </c>
      <c r="C94" s="29">
        <f>C95+C96</f>
        <v>12249200</v>
      </c>
      <c r="D94" s="29">
        <f>D95+D96</f>
        <v>0</v>
      </c>
      <c r="E94" s="29">
        <f>E95+E96</f>
        <v>12249200</v>
      </c>
      <c r="F94" s="29">
        <f>F95+F96</f>
        <v>12249200</v>
      </c>
      <c r="G94" s="29">
        <f>G95+G96</f>
        <v>12249200</v>
      </c>
      <c r="H94" s="92"/>
    </row>
    <row r="95" spans="1:8" ht="84" customHeight="1">
      <c r="A95" s="77" t="s">
        <v>194</v>
      </c>
      <c r="B95" s="9" t="s">
        <v>210</v>
      </c>
      <c r="C95" s="27">
        <v>11950400</v>
      </c>
      <c r="D95" s="27">
        <v>0</v>
      </c>
      <c r="E95" s="38">
        <f>C95+D95</f>
        <v>11950400</v>
      </c>
      <c r="F95" s="27">
        <v>11950400</v>
      </c>
      <c r="G95" s="27">
        <v>11950400</v>
      </c>
      <c r="H95" s="1"/>
    </row>
    <row r="96" spans="1:8" ht="119.25" customHeight="1">
      <c r="A96" s="78" t="s">
        <v>195</v>
      </c>
      <c r="B96" s="9" t="s">
        <v>210</v>
      </c>
      <c r="C96" s="27">
        <v>298800</v>
      </c>
      <c r="D96" s="27">
        <v>0</v>
      </c>
      <c r="E96" s="38">
        <f>C96+D96</f>
        <v>298800</v>
      </c>
      <c r="F96" s="27">
        <v>298800</v>
      </c>
      <c r="G96" s="27">
        <v>298800</v>
      </c>
      <c r="H96" s="1"/>
    </row>
    <row r="97" spans="1:8" ht="62.25" customHeight="1">
      <c r="A97" s="17" t="s">
        <v>147</v>
      </c>
      <c r="B97" s="8" t="s">
        <v>211</v>
      </c>
      <c r="C97" s="22">
        <f>C98+C99</f>
        <v>9208500</v>
      </c>
      <c r="D97" s="22">
        <f>D98+D99</f>
        <v>0</v>
      </c>
      <c r="E97" s="22">
        <f>E98+E99</f>
        <v>9208500</v>
      </c>
      <c r="F97" s="22">
        <f>F98+F99</f>
        <v>1416700</v>
      </c>
      <c r="G97" s="22">
        <f>G98+G99</f>
        <v>2125000</v>
      </c>
      <c r="H97" s="1"/>
    </row>
    <row r="98" spans="1:8" ht="31.5" customHeight="1" hidden="1">
      <c r="A98" s="79" t="s">
        <v>110</v>
      </c>
      <c r="B98" s="80" t="s">
        <v>211</v>
      </c>
      <c r="C98" s="81">
        <v>0</v>
      </c>
      <c r="D98" s="81">
        <v>0</v>
      </c>
      <c r="E98" s="67">
        <f>C98+D98</f>
        <v>0</v>
      </c>
      <c r="F98" s="81">
        <v>0</v>
      </c>
      <c r="G98" s="81">
        <v>0</v>
      </c>
      <c r="H98" s="1"/>
    </row>
    <row r="99" spans="1:8" ht="28.5" customHeight="1">
      <c r="A99" s="16" t="s">
        <v>111</v>
      </c>
      <c r="B99" s="9" t="s">
        <v>211</v>
      </c>
      <c r="C99" s="27">
        <v>9208500</v>
      </c>
      <c r="D99" s="27"/>
      <c r="E99" s="38">
        <f>C99+D99</f>
        <v>9208500</v>
      </c>
      <c r="F99" s="27">
        <v>1416700</v>
      </c>
      <c r="G99" s="27">
        <v>2125000</v>
      </c>
      <c r="H99" s="1"/>
    </row>
    <row r="100" spans="1:8" ht="45.75" customHeight="1">
      <c r="A100" s="6" t="s">
        <v>136</v>
      </c>
      <c r="B100" s="8" t="s">
        <v>206</v>
      </c>
      <c r="C100" s="22">
        <v>2593100</v>
      </c>
      <c r="D100" s="22">
        <v>0</v>
      </c>
      <c r="E100" s="21">
        <f>C100+D100</f>
        <v>2593100</v>
      </c>
      <c r="F100" s="22">
        <v>2593100</v>
      </c>
      <c r="G100" s="22">
        <v>2593100</v>
      </c>
      <c r="H100" s="1"/>
    </row>
    <row r="101" spans="1:8" ht="24.75" customHeight="1">
      <c r="A101" s="14" t="s">
        <v>66</v>
      </c>
      <c r="B101" s="13" t="s">
        <v>212</v>
      </c>
      <c r="C101" s="33">
        <f>C102</f>
        <v>437078195.2</v>
      </c>
      <c r="D101" s="33">
        <f>D102</f>
        <v>0</v>
      </c>
      <c r="E101" s="33">
        <f>E102</f>
        <v>437078195.2</v>
      </c>
      <c r="F101" s="33">
        <f>F102</f>
        <v>448393115.8</v>
      </c>
      <c r="G101" s="33">
        <f>G102</f>
        <v>448590666.15999997</v>
      </c>
      <c r="H101" s="1"/>
    </row>
    <row r="102" spans="1:8" ht="18.75">
      <c r="A102" s="6" t="s">
        <v>67</v>
      </c>
      <c r="B102" s="8" t="s">
        <v>213</v>
      </c>
      <c r="C102" s="34">
        <f>C103+C104+C105+C106+C107+C108+C109+C112+C115+C116+C117+C118+C119+C120+C121+C122+C123+C124</f>
        <v>437078195.2</v>
      </c>
      <c r="D102" s="34">
        <f>D103+D104+D105+D106+D107+D108+D109+D112+D115+D116+D117+D118+D119+D120+D124</f>
        <v>0</v>
      </c>
      <c r="E102" s="34">
        <f>E103+E104+E105+E106+E107+E108+E109+E112+E115+E116+E117+E118+E119+E120+E121+E122+E123+E124</f>
        <v>437078195.2</v>
      </c>
      <c r="F102" s="34">
        <f>F103+F104+F105+F106+F107+F108+F109+F112+F115+F116+F117+F118+F119+F120+F121+F122+F123+F124</f>
        <v>448393115.8</v>
      </c>
      <c r="G102" s="34">
        <f>G103+G104+G105+G106+G107+G108+G109+G112+G115+G116+G117+G118+G119+G120+G121+G122+G123+G124</f>
        <v>448590666.15999997</v>
      </c>
      <c r="H102" s="1"/>
    </row>
    <row r="103" spans="1:8" ht="102.75" customHeight="1">
      <c r="A103" s="6" t="s">
        <v>83</v>
      </c>
      <c r="B103" s="8" t="s">
        <v>213</v>
      </c>
      <c r="C103" s="22">
        <v>2643000</v>
      </c>
      <c r="D103" s="22">
        <v>0</v>
      </c>
      <c r="E103" s="21">
        <f aca="true" t="shared" si="1" ref="E103:E108">C103+D103</f>
        <v>2643000</v>
      </c>
      <c r="F103" s="22">
        <v>2643000</v>
      </c>
      <c r="G103" s="22">
        <v>2643000</v>
      </c>
      <c r="H103" s="1"/>
    </row>
    <row r="104" spans="1:8" ht="99" customHeight="1">
      <c r="A104" s="6" t="s">
        <v>84</v>
      </c>
      <c r="B104" s="8" t="s">
        <v>213</v>
      </c>
      <c r="C104" s="22">
        <v>756800</v>
      </c>
      <c r="D104" s="22">
        <v>0</v>
      </c>
      <c r="E104" s="21">
        <f t="shared" si="1"/>
        <v>756800</v>
      </c>
      <c r="F104" s="22">
        <v>756800</v>
      </c>
      <c r="G104" s="22">
        <v>756800</v>
      </c>
      <c r="H104" s="1"/>
    </row>
    <row r="105" spans="1:8" ht="82.5" customHeight="1">
      <c r="A105" s="6" t="s">
        <v>176</v>
      </c>
      <c r="B105" s="8" t="s">
        <v>213</v>
      </c>
      <c r="C105" s="22">
        <v>881000</v>
      </c>
      <c r="D105" s="22">
        <v>0</v>
      </c>
      <c r="E105" s="21">
        <f t="shared" si="1"/>
        <v>881000</v>
      </c>
      <c r="F105" s="22">
        <v>881000</v>
      </c>
      <c r="G105" s="22">
        <v>881000</v>
      </c>
      <c r="H105" s="1"/>
    </row>
    <row r="106" spans="1:8" ht="66" customHeight="1">
      <c r="A106" s="6" t="s">
        <v>85</v>
      </c>
      <c r="B106" s="8" t="s">
        <v>213</v>
      </c>
      <c r="C106" s="22">
        <v>226781600</v>
      </c>
      <c r="D106" s="22">
        <v>0</v>
      </c>
      <c r="E106" s="21">
        <f t="shared" si="1"/>
        <v>226781600</v>
      </c>
      <c r="F106" s="22">
        <v>231566500</v>
      </c>
      <c r="G106" s="22">
        <v>231566500</v>
      </c>
      <c r="H106" s="1"/>
    </row>
    <row r="107" spans="1:8" ht="66" customHeight="1">
      <c r="A107" s="6" t="s">
        <v>173</v>
      </c>
      <c r="B107" s="8" t="s">
        <v>213</v>
      </c>
      <c r="C107" s="22">
        <v>181821100</v>
      </c>
      <c r="D107" s="22">
        <v>0</v>
      </c>
      <c r="E107" s="21">
        <f t="shared" si="1"/>
        <v>181821100</v>
      </c>
      <c r="F107" s="22">
        <v>188857200</v>
      </c>
      <c r="G107" s="22">
        <v>188857200</v>
      </c>
      <c r="H107" s="1"/>
    </row>
    <row r="108" spans="1:8" ht="96.75" customHeight="1">
      <c r="A108" s="6" t="s">
        <v>86</v>
      </c>
      <c r="B108" s="8" t="s">
        <v>213</v>
      </c>
      <c r="C108" s="22">
        <v>2065895.2</v>
      </c>
      <c r="D108" s="22">
        <v>0</v>
      </c>
      <c r="E108" s="21">
        <f t="shared" si="1"/>
        <v>2065895.2</v>
      </c>
      <c r="F108" s="22">
        <v>2065895.2</v>
      </c>
      <c r="G108" s="22">
        <v>2065895.2</v>
      </c>
      <c r="H108" s="1"/>
    </row>
    <row r="109" spans="1:9" ht="74.25" customHeight="1">
      <c r="A109" s="6" t="s">
        <v>214</v>
      </c>
      <c r="B109" s="8" t="s">
        <v>213</v>
      </c>
      <c r="C109" s="35">
        <f>C110+C111</f>
        <v>1626800</v>
      </c>
      <c r="D109" s="35">
        <f>D110+D111</f>
        <v>0</v>
      </c>
      <c r="E109" s="35">
        <f>E110+E111</f>
        <v>1626800</v>
      </c>
      <c r="F109" s="35">
        <f>F110+F111</f>
        <v>1614900</v>
      </c>
      <c r="G109" s="35">
        <f>G110+G111</f>
        <v>1614900</v>
      </c>
      <c r="H109" s="1"/>
      <c r="I109" s="42"/>
    </row>
    <row r="110" spans="1:9" ht="37.5">
      <c r="A110" s="16" t="s">
        <v>132</v>
      </c>
      <c r="B110" s="9" t="s">
        <v>213</v>
      </c>
      <c r="C110" s="27">
        <v>32800</v>
      </c>
      <c r="D110" s="27">
        <v>0</v>
      </c>
      <c r="E110" s="38">
        <f>C110+D110</f>
        <v>32800</v>
      </c>
      <c r="F110" s="27">
        <v>32800</v>
      </c>
      <c r="G110" s="27">
        <v>32800</v>
      </c>
      <c r="H110" s="1"/>
      <c r="I110" s="42"/>
    </row>
    <row r="111" spans="1:9" ht="30.75" customHeight="1">
      <c r="A111" s="16" t="s">
        <v>133</v>
      </c>
      <c r="B111" s="9" t="s">
        <v>213</v>
      </c>
      <c r="C111" s="27">
        <v>1594000</v>
      </c>
      <c r="D111" s="27">
        <v>0</v>
      </c>
      <c r="E111" s="38">
        <f>C111+D111</f>
        <v>1594000</v>
      </c>
      <c r="F111" s="27">
        <v>1582100</v>
      </c>
      <c r="G111" s="27">
        <v>1582100</v>
      </c>
      <c r="H111" s="1"/>
      <c r="I111" s="43"/>
    </row>
    <row r="112" spans="1:8" ht="105" customHeight="1">
      <c r="A112" s="6" t="s">
        <v>87</v>
      </c>
      <c r="B112" s="8" t="s">
        <v>213</v>
      </c>
      <c r="C112" s="29">
        <f>C113+C114</f>
        <v>3409000</v>
      </c>
      <c r="D112" s="29">
        <f>D113+D114</f>
        <v>0</v>
      </c>
      <c r="E112" s="29">
        <f>E113+E114</f>
        <v>3409000</v>
      </c>
      <c r="F112" s="29">
        <f>F113+F114</f>
        <v>2949500</v>
      </c>
      <c r="G112" s="29">
        <f>G113+G114</f>
        <v>3072200</v>
      </c>
      <c r="H112" s="92"/>
    </row>
    <row r="113" spans="1:8" ht="29.25" customHeight="1">
      <c r="A113" s="82" t="s">
        <v>77</v>
      </c>
      <c r="B113" s="9" t="s">
        <v>213</v>
      </c>
      <c r="C113" s="27">
        <v>27300</v>
      </c>
      <c r="D113" s="27">
        <v>0</v>
      </c>
      <c r="E113" s="38">
        <f aca="true" t="shared" si="2" ref="E113:E124">C113+D113</f>
        <v>27300</v>
      </c>
      <c r="F113" s="27">
        <v>27300</v>
      </c>
      <c r="G113" s="27">
        <v>27300</v>
      </c>
      <c r="H113" s="1"/>
    </row>
    <row r="114" spans="1:8" ht="26.25" customHeight="1">
      <c r="A114" s="82" t="s">
        <v>78</v>
      </c>
      <c r="B114" s="9" t="s">
        <v>213</v>
      </c>
      <c r="C114" s="27">
        <v>3381700</v>
      </c>
      <c r="D114" s="27"/>
      <c r="E114" s="38">
        <f t="shared" si="2"/>
        <v>3381700</v>
      </c>
      <c r="F114" s="27">
        <v>2922200</v>
      </c>
      <c r="G114" s="27">
        <v>3044900</v>
      </c>
      <c r="H114" s="1"/>
    </row>
    <row r="115" spans="1:9" ht="40.5" customHeight="1">
      <c r="A115" s="6" t="s">
        <v>88</v>
      </c>
      <c r="B115" s="7" t="s">
        <v>213</v>
      </c>
      <c r="C115" s="22">
        <v>14064100</v>
      </c>
      <c r="D115" s="22">
        <v>0</v>
      </c>
      <c r="E115" s="21">
        <f t="shared" si="2"/>
        <v>14064100</v>
      </c>
      <c r="F115" s="22">
        <v>14064100</v>
      </c>
      <c r="G115" s="22">
        <v>14064100</v>
      </c>
      <c r="H115" s="1"/>
      <c r="I115" s="42"/>
    </row>
    <row r="116" spans="1:8" ht="37.5">
      <c r="A116" s="6" t="s">
        <v>89</v>
      </c>
      <c r="B116" s="8" t="s">
        <v>213</v>
      </c>
      <c r="C116" s="22">
        <v>766500</v>
      </c>
      <c r="D116" s="22">
        <v>0</v>
      </c>
      <c r="E116" s="21">
        <f t="shared" si="2"/>
        <v>766500</v>
      </c>
      <c r="F116" s="22">
        <v>766500</v>
      </c>
      <c r="G116" s="22">
        <v>766500</v>
      </c>
      <c r="H116" s="1"/>
    </row>
    <row r="117" spans="1:8" ht="102.75" customHeight="1">
      <c r="A117" s="6" t="s">
        <v>134</v>
      </c>
      <c r="B117" s="8" t="s">
        <v>213</v>
      </c>
      <c r="C117" s="22">
        <v>6000</v>
      </c>
      <c r="D117" s="22">
        <v>0</v>
      </c>
      <c r="E117" s="21">
        <f t="shared" si="2"/>
        <v>6000</v>
      </c>
      <c r="F117" s="22">
        <v>6000</v>
      </c>
      <c r="G117" s="22">
        <v>6000</v>
      </c>
      <c r="H117" s="1"/>
    </row>
    <row r="118" spans="1:8" ht="75.75" customHeight="1">
      <c r="A118" s="6" t="s">
        <v>76</v>
      </c>
      <c r="B118" s="8" t="s">
        <v>213</v>
      </c>
      <c r="C118" s="22">
        <v>11900</v>
      </c>
      <c r="D118" s="22">
        <v>0</v>
      </c>
      <c r="E118" s="21">
        <f t="shared" si="2"/>
        <v>11900</v>
      </c>
      <c r="F118" s="22">
        <v>11900</v>
      </c>
      <c r="G118" s="22">
        <v>11900</v>
      </c>
      <c r="H118" s="1"/>
    </row>
    <row r="119" spans="1:8" ht="88.5" customHeight="1">
      <c r="A119" s="83" t="s">
        <v>112</v>
      </c>
      <c r="B119" s="15" t="s">
        <v>213</v>
      </c>
      <c r="C119" s="22">
        <v>510400</v>
      </c>
      <c r="D119" s="22">
        <v>0</v>
      </c>
      <c r="E119" s="21">
        <f t="shared" si="2"/>
        <v>510400</v>
      </c>
      <c r="F119" s="22">
        <v>510400</v>
      </c>
      <c r="G119" s="22">
        <v>510400</v>
      </c>
      <c r="H119" s="1"/>
    </row>
    <row r="120" spans="1:8" ht="96" customHeight="1">
      <c r="A120" s="6" t="s">
        <v>116</v>
      </c>
      <c r="B120" s="15" t="s">
        <v>213</v>
      </c>
      <c r="C120" s="22">
        <v>628100</v>
      </c>
      <c r="D120" s="22">
        <v>0</v>
      </c>
      <c r="E120" s="21">
        <f t="shared" si="2"/>
        <v>628100</v>
      </c>
      <c r="F120" s="22">
        <v>523400</v>
      </c>
      <c r="G120" s="22">
        <v>523400</v>
      </c>
      <c r="H120" s="1"/>
    </row>
    <row r="121" spans="1:8" ht="54" customHeight="1">
      <c r="A121" s="6" t="s">
        <v>215</v>
      </c>
      <c r="B121" s="15" t="s">
        <v>213</v>
      </c>
      <c r="C121" s="22">
        <v>17620</v>
      </c>
      <c r="D121" s="22"/>
      <c r="E121" s="21">
        <f>C121+D121</f>
        <v>17620</v>
      </c>
      <c r="F121" s="22">
        <v>17620</v>
      </c>
      <c r="G121" s="22">
        <v>17620</v>
      </c>
      <c r="H121" s="1"/>
    </row>
    <row r="122" spans="1:8" ht="57.75" customHeight="1">
      <c r="A122" s="6" t="s">
        <v>216</v>
      </c>
      <c r="B122" s="15" t="s">
        <v>213</v>
      </c>
      <c r="C122" s="22">
        <v>1014780</v>
      </c>
      <c r="D122" s="22"/>
      <c r="E122" s="21">
        <f>C122+D122</f>
        <v>1014780</v>
      </c>
      <c r="F122" s="22">
        <v>1084800.6</v>
      </c>
      <c r="G122" s="22">
        <v>1159650.96</v>
      </c>
      <c r="H122" s="1"/>
    </row>
    <row r="123" spans="1:8" ht="116.25" customHeight="1">
      <c r="A123" s="6" t="s">
        <v>219</v>
      </c>
      <c r="B123" s="15" t="s">
        <v>213</v>
      </c>
      <c r="C123" s="22">
        <v>73600</v>
      </c>
      <c r="D123" s="22">
        <v>0</v>
      </c>
      <c r="E123" s="21">
        <f>C123+D123</f>
        <v>73600</v>
      </c>
      <c r="F123" s="22">
        <v>73600</v>
      </c>
      <c r="G123" s="22">
        <v>73600</v>
      </c>
      <c r="H123" s="1"/>
    </row>
    <row r="124" spans="1:8" ht="96" customHeight="1" hidden="1">
      <c r="A124" s="66" t="s">
        <v>163</v>
      </c>
      <c r="B124" s="76" t="s">
        <v>213</v>
      </c>
      <c r="C124" s="64">
        <v>0</v>
      </c>
      <c r="D124" s="64">
        <v>0</v>
      </c>
      <c r="E124" s="65">
        <f t="shared" si="2"/>
        <v>0</v>
      </c>
      <c r="F124" s="64">
        <v>0</v>
      </c>
      <c r="G124" s="64">
        <v>0</v>
      </c>
      <c r="H124" s="1"/>
    </row>
    <row r="125" spans="1:8" ht="30.75" customHeight="1" hidden="1">
      <c r="A125" s="88" t="s">
        <v>68</v>
      </c>
      <c r="B125" s="89" t="s">
        <v>217</v>
      </c>
      <c r="C125" s="90">
        <f>C126+C127+C128</f>
        <v>0</v>
      </c>
      <c r="D125" s="90">
        <f>D126+D127+D128</f>
        <v>0</v>
      </c>
      <c r="E125" s="90">
        <f>E126+E127+E128</f>
        <v>0</v>
      </c>
      <c r="F125" s="90">
        <f>F126+F127+F128</f>
        <v>0</v>
      </c>
      <c r="G125" s="90">
        <f>G126+G127+G128</f>
        <v>0</v>
      </c>
      <c r="H125" s="1"/>
    </row>
    <row r="126" spans="1:8" ht="55.5" customHeight="1" hidden="1">
      <c r="A126" s="66" t="s">
        <v>99</v>
      </c>
      <c r="B126" s="76" t="s">
        <v>218</v>
      </c>
      <c r="C126" s="64">
        <v>0</v>
      </c>
      <c r="D126" s="64">
        <v>0</v>
      </c>
      <c r="E126" s="65">
        <f>C126+D126</f>
        <v>0</v>
      </c>
      <c r="F126" s="64">
        <v>0</v>
      </c>
      <c r="G126" s="64">
        <v>0</v>
      </c>
      <c r="H126" s="1"/>
    </row>
    <row r="127" spans="1:8" ht="63.75" customHeight="1" hidden="1">
      <c r="A127" s="66" t="s">
        <v>171</v>
      </c>
      <c r="B127" s="76" t="s">
        <v>169</v>
      </c>
      <c r="C127" s="64">
        <v>0</v>
      </c>
      <c r="D127" s="64"/>
      <c r="E127" s="65">
        <f>C127+D127</f>
        <v>0</v>
      </c>
      <c r="F127" s="64">
        <v>0</v>
      </c>
      <c r="G127" s="64">
        <v>0</v>
      </c>
      <c r="H127" s="1"/>
    </row>
    <row r="128" spans="1:8" ht="69" customHeight="1" hidden="1">
      <c r="A128" s="66" t="s">
        <v>179</v>
      </c>
      <c r="B128" s="76" t="s">
        <v>178</v>
      </c>
      <c r="C128" s="64">
        <v>0</v>
      </c>
      <c r="D128" s="64">
        <v>0</v>
      </c>
      <c r="E128" s="65">
        <f>C128+D128</f>
        <v>0</v>
      </c>
      <c r="F128" s="64">
        <v>0</v>
      </c>
      <c r="G128" s="64">
        <v>0</v>
      </c>
      <c r="H128" s="44"/>
    </row>
    <row r="129" spans="1:8" ht="31.5" customHeight="1">
      <c r="A129" s="14" t="s">
        <v>93</v>
      </c>
      <c r="B129" s="18" t="s">
        <v>94</v>
      </c>
      <c r="C129" s="51">
        <f>C130</f>
        <v>97200000</v>
      </c>
      <c r="D129" s="51">
        <f>D130</f>
        <v>0</v>
      </c>
      <c r="E129" s="51">
        <f>E130</f>
        <v>97200000</v>
      </c>
      <c r="F129" s="51">
        <f>F130</f>
        <v>96150000</v>
      </c>
      <c r="G129" s="51">
        <f>G130</f>
        <v>94050000</v>
      </c>
      <c r="H129" s="1"/>
    </row>
    <row r="130" spans="1:8" ht="32.25" customHeight="1">
      <c r="A130" s="6" t="s">
        <v>95</v>
      </c>
      <c r="B130" s="8" t="s">
        <v>139</v>
      </c>
      <c r="C130" s="52">
        <v>97200000</v>
      </c>
      <c r="D130" s="52">
        <v>0</v>
      </c>
      <c r="E130" s="55">
        <f>C130+D130</f>
        <v>97200000</v>
      </c>
      <c r="F130" s="52">
        <v>96150000</v>
      </c>
      <c r="G130" s="52">
        <v>94050000</v>
      </c>
      <c r="H130" s="1"/>
    </row>
    <row r="131" spans="1:8" ht="48" customHeight="1" hidden="1">
      <c r="A131" s="46" t="s">
        <v>145</v>
      </c>
      <c r="B131" s="47" t="s">
        <v>144</v>
      </c>
      <c r="C131" s="48">
        <f>C132+C133</f>
        <v>0</v>
      </c>
      <c r="D131" s="53">
        <f>D132+D133</f>
        <v>0</v>
      </c>
      <c r="E131" s="36">
        <f>E132+E133</f>
        <v>0</v>
      </c>
      <c r="F131" s="48">
        <f>F132+F133</f>
        <v>0</v>
      </c>
      <c r="G131" s="48">
        <f>G132+G133</f>
        <v>0</v>
      </c>
      <c r="H131" s="1"/>
    </row>
    <row r="132" spans="1:8" ht="46.5" customHeight="1" hidden="1">
      <c r="A132" s="50" t="s">
        <v>140</v>
      </c>
      <c r="B132" s="45" t="s">
        <v>142</v>
      </c>
      <c r="C132" s="49">
        <v>0</v>
      </c>
      <c r="D132" s="49"/>
      <c r="E132" s="21">
        <f>C132+D132</f>
        <v>0</v>
      </c>
      <c r="F132" s="49">
        <v>0</v>
      </c>
      <c r="G132" s="49">
        <v>0</v>
      </c>
      <c r="H132" s="1"/>
    </row>
    <row r="133" spans="1:8" ht="42.75" customHeight="1" hidden="1">
      <c r="A133" s="50" t="s">
        <v>141</v>
      </c>
      <c r="B133" s="45" t="s">
        <v>143</v>
      </c>
      <c r="C133" s="49">
        <v>0</v>
      </c>
      <c r="D133" s="49"/>
      <c r="E133" s="21">
        <f>C133+D133</f>
        <v>0</v>
      </c>
      <c r="F133" s="49">
        <v>0</v>
      </c>
      <c r="G133" s="49">
        <v>0</v>
      </c>
      <c r="H133" s="1"/>
    </row>
    <row r="134" spans="1:8" ht="18.75">
      <c r="A134" s="111" t="s">
        <v>25</v>
      </c>
      <c r="B134" s="112"/>
      <c r="C134" s="37">
        <f>C10+C77</f>
        <v>1812440777.2</v>
      </c>
      <c r="D134" s="37">
        <f>D10+D77</f>
        <v>9047176</v>
      </c>
      <c r="E134" s="37">
        <f>E10+E77</f>
        <v>1821487953.2</v>
      </c>
      <c r="F134" s="37">
        <f>F10+F77</f>
        <v>1578716064.8</v>
      </c>
      <c r="G134" s="37">
        <f>G10+G77</f>
        <v>1602575228.1599998</v>
      </c>
      <c r="H134" s="1"/>
    </row>
    <row r="135" spans="3:8" ht="15.75">
      <c r="C135" s="99"/>
      <c r="D135" s="99"/>
      <c r="E135" s="99"/>
      <c r="F135" s="113"/>
      <c r="G135" s="113"/>
      <c r="H135" s="1"/>
    </row>
  </sheetData>
  <sheetProtection/>
  <mergeCells count="8">
    <mergeCell ref="C3:G3"/>
    <mergeCell ref="A5:G5"/>
    <mergeCell ref="A6:G6"/>
    <mergeCell ref="A1:B1"/>
    <mergeCell ref="C1:G1"/>
    <mergeCell ref="A2:B2"/>
    <mergeCell ref="C2:G2"/>
    <mergeCell ref="A3:B3"/>
  </mergeCells>
  <printOptions/>
  <pageMargins left="0.7874015748031497" right="0.3937007874015748" top="0.5905511811023623" bottom="0.5118110236220472" header="0" footer="0.1968503937007874"/>
  <pageSetup fitToHeight="0" fitToWidth="1" horizontalDpi="600" verticalDpi="600" orientation="portrait"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Анучина Л.П.</cp:lastModifiedBy>
  <cp:lastPrinted>2016-12-27T12:33:42Z</cp:lastPrinted>
  <dcterms:created xsi:type="dcterms:W3CDTF">2005-09-02T05:03:18Z</dcterms:created>
  <dcterms:modified xsi:type="dcterms:W3CDTF">2017-02-10T09:10:35Z</dcterms:modified>
  <cp:category/>
  <cp:version/>
  <cp:contentType/>
  <cp:contentStatus/>
</cp:coreProperties>
</file>